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20115" windowHeight="8190" activeTab="0"/>
  </bookViews>
  <sheets>
    <sheet name="M1" sheetId="1" r:id="rId1"/>
    <sheet name="M2" sheetId="2" r:id="rId2"/>
    <sheet name="M3" sheetId="3" r:id="rId3"/>
    <sheet name="M4" sheetId="4" r:id="rId4"/>
    <sheet name="M5" sheetId="5" r:id="rId5"/>
    <sheet name="M6" sheetId="6" r:id="rId6"/>
    <sheet name="M7" sheetId="7" r:id="rId7"/>
    <sheet name="M8" sheetId="8" r:id="rId8"/>
    <sheet name="M9" sheetId="9" r:id="rId9"/>
    <sheet name="M10" sheetId="10" r:id="rId10"/>
    <sheet name="M11" sheetId="11" r:id="rId11"/>
  </sheets>
  <definedNames/>
  <calcPr fullCalcOnLoad="1"/>
</workbook>
</file>

<file path=xl/sharedStrings.xml><?xml version="1.0" encoding="utf-8"?>
<sst xmlns="http://schemas.openxmlformats.org/spreadsheetml/2006/main" count="670" uniqueCount="90">
  <si>
    <t>DOSIFICACIÓN –CORRECCIÓN POR HUMEDAD Y ABSORCIÓN</t>
  </si>
  <si>
    <t>Material</t>
  </si>
  <si>
    <t>%</t>
  </si>
  <si>
    <t>Peso</t>
  </si>
  <si>
    <t>Tanda</t>
  </si>
  <si>
    <t>corregido</t>
  </si>
  <si>
    <r>
      <t>m</t>
    </r>
    <r>
      <rPr>
        <vertAlign val="superscript"/>
        <sz val="14"/>
        <color indexed="8"/>
        <rFont val="Arial Narrow"/>
        <family val="2"/>
      </rPr>
      <t>3</t>
    </r>
  </si>
  <si>
    <r>
      <t>kg/m</t>
    </r>
    <r>
      <rPr>
        <vertAlign val="superscript"/>
        <sz val="14"/>
        <color indexed="8"/>
        <rFont val="Arial Narrow"/>
        <family val="2"/>
      </rPr>
      <t>3</t>
    </r>
  </si>
  <si>
    <t>kg</t>
  </si>
  <si>
    <t>Cemento</t>
  </si>
  <si>
    <t>Arena</t>
  </si>
  <si>
    <t>+</t>
  </si>
  <si>
    <t>Grava</t>
  </si>
  <si>
    <t>Agua</t>
  </si>
  <si>
    <t>Aditivo</t>
  </si>
  <si>
    <t>Fibra</t>
  </si>
  <si>
    <t>CONTENIDO DE HUMEDAD</t>
  </si>
  <si>
    <t>Peso inicial</t>
  </si>
  <si>
    <t>Peso seco</t>
  </si>
  <si>
    <t>C. H. %</t>
  </si>
  <si>
    <t>% Absorción</t>
  </si>
  <si>
    <t>-</t>
  </si>
  <si>
    <t>KG</t>
  </si>
  <si>
    <t>U</t>
  </si>
  <si>
    <t>ml</t>
  </si>
  <si>
    <t>gr</t>
  </si>
  <si>
    <t>Mezcla:</t>
  </si>
  <si>
    <t>Fecha de fabricación:</t>
  </si>
  <si>
    <t>Tipo:</t>
  </si>
  <si>
    <t>Fibra:</t>
  </si>
  <si>
    <t>Tipo de Fibra:</t>
  </si>
  <si>
    <t>Revenimiento:</t>
  </si>
  <si>
    <t>Contenido de aire:</t>
  </si>
  <si>
    <t>Peso Unitario:</t>
  </si>
  <si>
    <t>M1</t>
  </si>
  <si>
    <t>30/Julio/2013</t>
  </si>
  <si>
    <t>Concreto simple</t>
  </si>
  <si>
    <t>N/A</t>
  </si>
  <si>
    <t>8 cm</t>
  </si>
  <si>
    <r>
      <t>2,255 kg/m</t>
    </r>
    <r>
      <rPr>
        <vertAlign val="superscript"/>
        <sz val="11"/>
        <color indexed="8"/>
        <rFont val="Calibri"/>
        <family val="2"/>
      </rPr>
      <t>3</t>
    </r>
  </si>
  <si>
    <t>Unidad</t>
  </si>
  <si>
    <t>Cont. Húmedad</t>
  </si>
  <si>
    <t>Diseño Peso</t>
  </si>
  <si>
    <t>M2</t>
  </si>
  <si>
    <t>01/Agosto/2013</t>
  </si>
  <si>
    <t>7.7 cm</t>
  </si>
  <si>
    <r>
      <t>2,247 kg/m</t>
    </r>
    <r>
      <rPr>
        <vertAlign val="superscript"/>
        <sz val="11"/>
        <color indexed="8"/>
        <rFont val="Calibri"/>
        <family val="2"/>
      </rPr>
      <t>3</t>
    </r>
  </si>
  <si>
    <t>M3</t>
  </si>
  <si>
    <t>06/Agosto/2013</t>
  </si>
  <si>
    <t>7.9 cm</t>
  </si>
  <si>
    <r>
      <t>2,260 kg/m</t>
    </r>
    <r>
      <rPr>
        <vertAlign val="superscript"/>
        <sz val="11"/>
        <color indexed="8"/>
        <rFont val="Calibri"/>
        <family val="2"/>
      </rPr>
      <t>3</t>
    </r>
  </si>
  <si>
    <t>M4</t>
  </si>
  <si>
    <t>08/Agosto/2013</t>
  </si>
  <si>
    <t>CRF</t>
  </si>
  <si>
    <r>
      <t>Acero 40 kg/m</t>
    </r>
    <r>
      <rPr>
        <vertAlign val="superscript"/>
        <sz val="11"/>
        <color indexed="8"/>
        <rFont val="Calibri"/>
        <family val="2"/>
      </rPr>
      <t>3</t>
    </r>
  </si>
  <si>
    <t>Dramix RC 65 35 BN</t>
  </si>
  <si>
    <t>6.2 cm</t>
  </si>
  <si>
    <r>
      <t>2,274 kg/m</t>
    </r>
    <r>
      <rPr>
        <vertAlign val="superscript"/>
        <sz val="11"/>
        <color indexed="8"/>
        <rFont val="Calibri"/>
        <family val="2"/>
      </rPr>
      <t>3</t>
    </r>
  </si>
  <si>
    <t>M5</t>
  </si>
  <si>
    <t>13/Agosto/2013</t>
  </si>
  <si>
    <t>3.2 cm</t>
  </si>
  <si>
    <r>
      <t>2,284 kg/m</t>
    </r>
    <r>
      <rPr>
        <vertAlign val="superscript"/>
        <sz val="11"/>
        <color indexed="8"/>
        <rFont val="Calibri"/>
        <family val="2"/>
      </rPr>
      <t>3</t>
    </r>
  </si>
  <si>
    <t>M6</t>
  </si>
  <si>
    <t>15/Agosto/2013</t>
  </si>
  <si>
    <t>5.0 cm</t>
  </si>
  <si>
    <r>
      <t>2,278 kg/m</t>
    </r>
    <r>
      <rPr>
        <vertAlign val="superscript"/>
        <sz val="11"/>
        <color indexed="8"/>
        <rFont val="Calibri"/>
        <family val="2"/>
      </rPr>
      <t>3</t>
    </r>
  </si>
  <si>
    <t>M7</t>
  </si>
  <si>
    <t>25/Febrero/2014</t>
  </si>
  <si>
    <r>
      <t>Acero 60 kg/m</t>
    </r>
    <r>
      <rPr>
        <vertAlign val="superscript"/>
        <sz val="11"/>
        <color indexed="8"/>
        <rFont val="Calibri"/>
        <family val="2"/>
      </rPr>
      <t>3</t>
    </r>
  </si>
  <si>
    <t>3.4 cm</t>
  </si>
  <si>
    <r>
      <t>2,306 kg/m</t>
    </r>
    <r>
      <rPr>
        <vertAlign val="superscript"/>
        <sz val="11"/>
        <color indexed="8"/>
        <rFont val="Calibri"/>
        <family val="2"/>
      </rPr>
      <t>3</t>
    </r>
  </si>
  <si>
    <t>M8</t>
  </si>
  <si>
    <t>27/Febrero/2014</t>
  </si>
  <si>
    <r>
      <t>Sintética 7 kg/m</t>
    </r>
    <r>
      <rPr>
        <vertAlign val="superscript"/>
        <sz val="11"/>
        <color indexed="8"/>
        <rFont val="Calibri"/>
        <family val="2"/>
      </rPr>
      <t>3</t>
    </r>
  </si>
  <si>
    <t>TUF-STRAND SF</t>
  </si>
  <si>
    <t>4.3 cm</t>
  </si>
  <si>
    <r>
      <t>2,261 kg/m</t>
    </r>
    <r>
      <rPr>
        <vertAlign val="superscript"/>
        <sz val="11"/>
        <color indexed="8"/>
        <rFont val="Calibri"/>
        <family val="2"/>
      </rPr>
      <t>3</t>
    </r>
  </si>
  <si>
    <t>M9</t>
  </si>
  <si>
    <t>MAC-MATRIX</t>
  </si>
  <si>
    <t>4.4 cm</t>
  </si>
  <si>
    <r>
      <t>2,246 kg/m</t>
    </r>
    <r>
      <rPr>
        <vertAlign val="superscript"/>
        <sz val="11"/>
        <color indexed="8"/>
        <rFont val="Calibri"/>
        <family val="2"/>
      </rPr>
      <t>3</t>
    </r>
  </si>
  <si>
    <t>M10</t>
  </si>
  <si>
    <t>04/Marzo/2014</t>
  </si>
  <si>
    <t>06/Marzo/2014</t>
  </si>
  <si>
    <r>
      <t>Sintética 5 kg/m</t>
    </r>
    <r>
      <rPr>
        <vertAlign val="superscript"/>
        <sz val="11"/>
        <color indexed="8"/>
        <rFont val="Calibri"/>
        <family val="2"/>
      </rPr>
      <t>3</t>
    </r>
  </si>
  <si>
    <t>TUF-STRAND</t>
  </si>
  <si>
    <r>
      <t>2,259 kg/m</t>
    </r>
    <r>
      <rPr>
        <vertAlign val="superscript"/>
        <sz val="11"/>
        <color indexed="8"/>
        <rFont val="Calibri"/>
        <family val="2"/>
      </rPr>
      <t>3</t>
    </r>
  </si>
  <si>
    <t>M11</t>
  </si>
  <si>
    <t>11/Marzo/2014</t>
  </si>
  <si>
    <r>
      <t>2,227 kg/m</t>
    </r>
    <r>
      <rPr>
        <vertAlign val="superscript"/>
        <sz val="11"/>
        <color indexed="8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</si>
</sst>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00"/>
    <numFmt numFmtId="170" formatCode="0.0000"/>
    <numFmt numFmtId="171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Arial Narrow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60029125213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10" fontId="45" fillId="0" borderId="10" xfId="0" applyNumberFormat="1" applyFont="1" applyFill="1" applyBorder="1" applyAlignment="1">
      <alignment horizontal="center" vertical="center" wrapText="1"/>
    </xf>
    <xf numFmtId="171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 quotePrefix="1">
      <alignment horizontal="right" vertical="center" wrapText="1"/>
    </xf>
    <xf numFmtId="171" fontId="45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5" fillId="0" borderId="10" xfId="0" applyFont="1" applyFill="1" applyBorder="1" applyAlignment="1">
      <alignment vertical="center" wrapText="1"/>
    </xf>
    <xf numFmtId="10" fontId="45" fillId="0" borderId="13" xfId="54" applyNumberFormat="1" applyFont="1" applyFill="1" applyBorder="1" applyAlignment="1">
      <alignment/>
    </xf>
    <xf numFmtId="10" fontId="45" fillId="0" borderId="12" xfId="54" applyNumberFormat="1" applyFont="1" applyFill="1" applyBorder="1" applyAlignment="1">
      <alignment/>
    </xf>
    <xf numFmtId="10" fontId="45" fillId="0" borderId="0" xfId="54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171" fontId="45" fillId="0" borderId="12" xfId="0" applyNumberFormat="1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45" fillId="33" borderId="12" xfId="0" applyFont="1" applyFill="1" applyBorder="1" applyAlignment="1">
      <alignment vertical="center" wrapText="1"/>
    </xf>
    <xf numFmtId="0" fontId="45" fillId="33" borderId="16" xfId="0" applyFont="1" applyFill="1" applyBorder="1" applyAlignment="1">
      <alignment horizontal="center" vertical="center" wrapText="1"/>
    </xf>
    <xf numFmtId="171" fontId="45" fillId="33" borderId="12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45" fillId="33" borderId="12" xfId="0" applyFont="1" applyFill="1" applyBorder="1" applyAlignment="1">
      <alignment horizontal="justify" vertical="center" wrapText="1"/>
    </xf>
    <xf numFmtId="0" fontId="45" fillId="33" borderId="11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</xdr:rowOff>
    </xdr:from>
    <xdr:to>
      <xdr:col>3</xdr:col>
      <xdr:colOff>676275</xdr:colOff>
      <xdr:row>4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2114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</xdr:rowOff>
    </xdr:from>
    <xdr:to>
      <xdr:col>3</xdr:col>
      <xdr:colOff>676275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2114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</xdr:rowOff>
    </xdr:from>
    <xdr:to>
      <xdr:col>3</xdr:col>
      <xdr:colOff>676275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2114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</xdr:rowOff>
    </xdr:from>
    <xdr:to>
      <xdr:col>3</xdr:col>
      <xdr:colOff>676275</xdr:colOff>
      <xdr:row>4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2114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</xdr:rowOff>
    </xdr:from>
    <xdr:to>
      <xdr:col>3</xdr:col>
      <xdr:colOff>676275</xdr:colOff>
      <xdr:row>4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2114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</xdr:rowOff>
    </xdr:from>
    <xdr:to>
      <xdr:col>3</xdr:col>
      <xdr:colOff>676275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2114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</xdr:rowOff>
    </xdr:from>
    <xdr:to>
      <xdr:col>3</xdr:col>
      <xdr:colOff>676275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2114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</xdr:rowOff>
    </xdr:from>
    <xdr:to>
      <xdr:col>3</xdr:col>
      <xdr:colOff>676275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2114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</xdr:rowOff>
    </xdr:from>
    <xdr:to>
      <xdr:col>3</xdr:col>
      <xdr:colOff>676275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2114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</xdr:rowOff>
    </xdr:from>
    <xdr:to>
      <xdr:col>3</xdr:col>
      <xdr:colOff>676275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2114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</xdr:rowOff>
    </xdr:from>
    <xdr:to>
      <xdr:col>3</xdr:col>
      <xdr:colOff>676275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2114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tabSelected="1" zoomScalePageLayoutView="0" workbookViewId="0" topLeftCell="A1">
      <selection activeCell="J4" sqref="J4"/>
    </sheetView>
  </sheetViews>
  <sheetFormatPr defaultColWidth="11.421875" defaultRowHeight="15"/>
  <cols>
    <col min="7" max="7" width="16.28125" style="0" customWidth="1"/>
    <col min="10" max="11" width="12.140625" style="0" bestFit="1" customWidth="1"/>
  </cols>
  <sheetData>
    <row r="1" spans="2:7" ht="15">
      <c r="B1" s="39"/>
      <c r="C1" s="39"/>
      <c r="D1" s="39"/>
      <c r="E1" s="34" t="s">
        <v>26</v>
      </c>
      <c r="F1" s="34"/>
      <c r="G1" t="s">
        <v>34</v>
      </c>
    </row>
    <row r="2" spans="2:7" ht="15">
      <c r="B2" s="39"/>
      <c r="C2" s="39"/>
      <c r="D2" s="39"/>
      <c r="E2" s="34" t="s">
        <v>27</v>
      </c>
      <c r="F2" s="34"/>
      <c r="G2" s="19" t="s">
        <v>35</v>
      </c>
    </row>
    <row r="3" spans="2:7" ht="15">
      <c r="B3" s="39"/>
      <c r="C3" s="39"/>
      <c r="D3" s="39"/>
      <c r="E3" s="34" t="s">
        <v>28</v>
      </c>
      <c r="F3" s="34"/>
      <c r="G3" t="s">
        <v>36</v>
      </c>
    </row>
    <row r="4" spans="2:7" ht="15">
      <c r="B4" s="39"/>
      <c r="C4" s="39"/>
      <c r="D4" s="39"/>
      <c r="E4" s="34" t="s">
        <v>29</v>
      </c>
      <c r="F4" s="34"/>
      <c r="G4" t="s">
        <v>37</v>
      </c>
    </row>
    <row r="5" spans="2:7" ht="15">
      <c r="B5" s="39"/>
      <c r="C5" s="39"/>
      <c r="D5" s="39"/>
      <c r="E5" s="34" t="s">
        <v>30</v>
      </c>
      <c r="F5" s="34"/>
      <c r="G5" t="s">
        <v>37</v>
      </c>
    </row>
    <row r="6" spans="2:7" ht="15">
      <c r="B6" s="18"/>
      <c r="C6" s="18"/>
      <c r="D6" s="18"/>
      <c r="E6" s="34" t="s">
        <v>31</v>
      </c>
      <c r="F6" s="34"/>
      <c r="G6" t="s">
        <v>38</v>
      </c>
    </row>
    <row r="7" spans="2:7" ht="15">
      <c r="B7" s="18"/>
      <c r="C7" s="18"/>
      <c r="D7" s="18"/>
      <c r="E7" s="34" t="s">
        <v>32</v>
      </c>
      <c r="F7" s="34"/>
      <c r="G7" t="s">
        <v>21</v>
      </c>
    </row>
    <row r="8" spans="2:7" ht="17.25">
      <c r="B8" s="18"/>
      <c r="C8" s="18"/>
      <c r="D8" s="18"/>
      <c r="E8" s="34" t="s">
        <v>33</v>
      </c>
      <c r="F8" s="34"/>
      <c r="G8" t="s">
        <v>39</v>
      </c>
    </row>
    <row r="10" ht="18.75" thickBot="1">
      <c r="B10" s="1" t="s">
        <v>0</v>
      </c>
    </row>
    <row r="11" spans="2:10" ht="18.75" thickBot="1">
      <c r="B11" s="37" t="s">
        <v>1</v>
      </c>
      <c r="C11" s="37" t="s">
        <v>42</v>
      </c>
      <c r="D11" s="35" t="s">
        <v>41</v>
      </c>
      <c r="E11" s="36"/>
      <c r="F11" s="35" t="s">
        <v>20</v>
      </c>
      <c r="G11" s="36"/>
      <c r="H11" s="22" t="s">
        <v>3</v>
      </c>
      <c r="I11" s="23" t="s">
        <v>4</v>
      </c>
      <c r="J11" s="23" t="s">
        <v>40</v>
      </c>
    </row>
    <row r="12" spans="2:10" ht="21" thickBot="1">
      <c r="B12" s="38"/>
      <c r="C12" s="38"/>
      <c r="D12" s="24" t="s">
        <v>2</v>
      </c>
      <c r="E12" s="24" t="s">
        <v>3</v>
      </c>
      <c r="F12" s="24" t="s">
        <v>2</v>
      </c>
      <c r="G12" s="24" t="s">
        <v>3</v>
      </c>
      <c r="H12" s="22" t="s">
        <v>5</v>
      </c>
      <c r="I12" s="23" t="s">
        <v>6</v>
      </c>
      <c r="J12" s="25" t="s">
        <v>23</v>
      </c>
    </row>
    <row r="13" spans="2:10" ht="21" thickBot="1">
      <c r="B13" s="26"/>
      <c r="C13" s="27" t="s">
        <v>7</v>
      </c>
      <c r="D13" s="27" t="s">
        <v>2</v>
      </c>
      <c r="E13" s="27" t="s">
        <v>8</v>
      </c>
      <c r="F13" s="27" t="s">
        <v>2</v>
      </c>
      <c r="G13" s="27" t="s">
        <v>8</v>
      </c>
      <c r="H13" s="27" t="s">
        <v>7</v>
      </c>
      <c r="I13" s="28">
        <v>0.075</v>
      </c>
      <c r="J13" s="29"/>
    </row>
    <row r="14" spans="2:10" ht="18.75" thickBot="1">
      <c r="B14" s="8" t="s">
        <v>9</v>
      </c>
      <c r="C14" s="7">
        <v>428</v>
      </c>
      <c r="D14" s="7"/>
      <c r="E14" s="7"/>
      <c r="F14" s="7"/>
      <c r="G14" s="7"/>
      <c r="H14" s="7">
        <v>428</v>
      </c>
      <c r="I14" s="21">
        <f>H14*I$13</f>
        <v>32.1</v>
      </c>
      <c r="J14" s="13" t="s">
        <v>22</v>
      </c>
    </row>
    <row r="15" spans="2:10" ht="18.75" thickBot="1">
      <c r="B15" s="8" t="s">
        <v>10</v>
      </c>
      <c r="C15" s="7">
        <v>662</v>
      </c>
      <c r="D15" s="9">
        <f>E25</f>
        <v>0.01553772722656642</v>
      </c>
      <c r="E15" s="10">
        <f>C15*D15</f>
        <v>10.28597542398697</v>
      </c>
      <c r="F15" s="9">
        <v>0.0679</v>
      </c>
      <c r="G15" s="10">
        <f>C15*F15</f>
        <v>44.9498</v>
      </c>
      <c r="H15" s="10">
        <f>C15*(1+D15)</f>
        <v>672.285975423987</v>
      </c>
      <c r="I15" s="21">
        <f>H15*I$13</f>
        <v>50.42144815679902</v>
      </c>
      <c r="J15" s="13" t="s">
        <v>22</v>
      </c>
    </row>
    <row r="16" spans="2:10" ht="18.75" thickBot="1">
      <c r="B16" s="8" t="s">
        <v>12</v>
      </c>
      <c r="C16" s="7">
        <v>885</v>
      </c>
      <c r="D16" s="9">
        <f>E26</f>
        <v>0.001401962747846963</v>
      </c>
      <c r="E16" s="10">
        <f>C16*D16</f>
        <v>1.2407370318445623</v>
      </c>
      <c r="F16" s="9">
        <v>0.0135</v>
      </c>
      <c r="G16" s="10">
        <f>C16*F16</f>
        <v>11.9475</v>
      </c>
      <c r="H16" s="10">
        <f>C16*(1+D16)</f>
        <v>886.2407370318446</v>
      </c>
      <c r="I16" s="21">
        <f>H16*I$13</f>
        <v>66.46805527738834</v>
      </c>
      <c r="J16" s="13" t="s">
        <v>22</v>
      </c>
    </row>
    <row r="17" spans="2:10" ht="18.75" thickBot="1">
      <c r="B17" s="8" t="s">
        <v>13</v>
      </c>
      <c r="C17" s="7">
        <v>214</v>
      </c>
      <c r="D17" s="11" t="s">
        <v>21</v>
      </c>
      <c r="E17" s="10">
        <f>E15+E16</f>
        <v>11.526712455831532</v>
      </c>
      <c r="F17" s="11" t="s">
        <v>11</v>
      </c>
      <c r="G17" s="12">
        <f>G15+G16</f>
        <v>56.8973</v>
      </c>
      <c r="H17" s="10">
        <f>C17-E17+G17</f>
        <v>259.3705875441685</v>
      </c>
      <c r="I17" s="21">
        <f>H17*I$13</f>
        <v>19.452794065812636</v>
      </c>
      <c r="J17" s="13" t="s">
        <v>22</v>
      </c>
    </row>
    <row r="18" spans="2:10" ht="18.75" thickBot="1">
      <c r="B18" s="8" t="s">
        <v>14</v>
      </c>
      <c r="C18" s="7">
        <v>2000</v>
      </c>
      <c r="D18" s="13"/>
      <c r="E18" s="7"/>
      <c r="F18" s="14"/>
      <c r="G18" s="7"/>
      <c r="H18" s="7">
        <v>2000</v>
      </c>
      <c r="I18" s="21">
        <f>H18*I$13</f>
        <v>150</v>
      </c>
      <c r="J18" s="13" t="s">
        <v>24</v>
      </c>
    </row>
    <row r="19" spans="2:14" ht="18.75" thickBot="1">
      <c r="B19" s="8" t="s">
        <v>15</v>
      </c>
      <c r="C19" s="7" t="s">
        <v>21</v>
      </c>
      <c r="D19" s="7"/>
      <c r="E19" s="7"/>
      <c r="F19" s="7"/>
      <c r="G19" s="7"/>
      <c r="H19" s="7" t="s">
        <v>21</v>
      </c>
      <c r="I19" s="21" t="s">
        <v>21</v>
      </c>
      <c r="J19" s="13" t="s">
        <v>22</v>
      </c>
      <c r="K19" s="4"/>
      <c r="L19" s="4"/>
      <c r="M19" s="4"/>
      <c r="N19" s="4"/>
    </row>
    <row r="20" spans="2:14" ht="18.75" thickBot="1">
      <c r="B20" s="8"/>
      <c r="C20" s="7">
        <f>SUM(C14:C17)</f>
        <v>2189</v>
      </c>
      <c r="D20" s="7"/>
      <c r="E20" s="7"/>
      <c r="F20" s="7"/>
      <c r="G20" s="13"/>
      <c r="H20" s="7">
        <f>SUM(H14:H17)</f>
        <v>2245.8973</v>
      </c>
      <c r="I20" s="20"/>
      <c r="J20" s="13"/>
      <c r="K20" s="4"/>
      <c r="L20" s="4"/>
      <c r="M20" s="6"/>
      <c r="N20" s="4"/>
    </row>
    <row r="21" spans="2:14" ht="18">
      <c r="B21" s="2"/>
      <c r="K21" s="4"/>
      <c r="L21" s="4"/>
      <c r="M21" s="17"/>
      <c r="N21" s="4"/>
    </row>
    <row r="22" spans="2:14" ht="18.75" thickBot="1">
      <c r="B22" s="1" t="s">
        <v>16</v>
      </c>
      <c r="J22" s="1"/>
      <c r="K22" s="4"/>
      <c r="L22" s="4"/>
      <c r="M22" s="17"/>
      <c r="N22" s="4"/>
    </row>
    <row r="23" spans="2:10" ht="36.75" thickBot="1">
      <c r="B23" s="30" t="s">
        <v>1</v>
      </c>
      <c r="C23" s="27" t="s">
        <v>17</v>
      </c>
      <c r="D23" s="27" t="s">
        <v>18</v>
      </c>
      <c r="E23" s="27" t="s">
        <v>19</v>
      </c>
      <c r="F23" s="27" t="s">
        <v>20</v>
      </c>
      <c r="J23" s="3"/>
    </row>
    <row r="24" spans="2:10" ht="18.75" thickBot="1">
      <c r="B24" s="31"/>
      <c r="C24" s="32" t="s">
        <v>25</v>
      </c>
      <c r="D24" s="32" t="s">
        <v>25</v>
      </c>
      <c r="E24" s="29"/>
      <c r="F24" s="32"/>
      <c r="J24" s="5"/>
    </row>
    <row r="25" spans="2:10" ht="18.75" thickBot="1">
      <c r="B25" s="8" t="s">
        <v>10</v>
      </c>
      <c r="C25" s="7">
        <v>1000</v>
      </c>
      <c r="D25" s="7">
        <v>984.7</v>
      </c>
      <c r="E25" s="15">
        <f>(C25-D25)/D25</f>
        <v>0.01553772722656642</v>
      </c>
      <c r="F25" s="7">
        <v>6.79</v>
      </c>
      <c r="J25" s="5"/>
    </row>
    <row r="26" spans="2:10" ht="18.75" thickBot="1">
      <c r="B26" s="8" t="s">
        <v>12</v>
      </c>
      <c r="C26" s="7">
        <v>1000</v>
      </c>
      <c r="D26" s="7">
        <v>998.6</v>
      </c>
      <c r="E26" s="16">
        <f>(C26-D26)/D26</f>
        <v>0.001401962747846963</v>
      </c>
      <c r="F26" s="7">
        <v>1.35</v>
      </c>
      <c r="J26" s="5"/>
    </row>
    <row r="27" ht="15.75">
      <c r="E27" s="2"/>
    </row>
  </sheetData>
  <sheetProtection/>
  <mergeCells count="13">
    <mergeCell ref="B1:D5"/>
    <mergeCell ref="E1:F1"/>
    <mergeCell ref="E2:F2"/>
    <mergeCell ref="E3:F3"/>
    <mergeCell ref="E4:F4"/>
    <mergeCell ref="E5:F5"/>
    <mergeCell ref="E6:F6"/>
    <mergeCell ref="E7:F7"/>
    <mergeCell ref="E8:F8"/>
    <mergeCell ref="D11:E11"/>
    <mergeCell ref="F11:G11"/>
    <mergeCell ref="B11:B12"/>
    <mergeCell ref="C11:C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7"/>
  <sheetViews>
    <sheetView zoomScalePageLayoutView="0" workbookViewId="0" topLeftCell="A1">
      <selection activeCell="I7" sqref="I7:I8"/>
    </sheetView>
  </sheetViews>
  <sheetFormatPr defaultColWidth="11.421875" defaultRowHeight="15"/>
  <cols>
    <col min="7" max="7" width="16.28125" style="0" customWidth="1"/>
    <col min="10" max="11" width="12.140625" style="0" bestFit="1" customWidth="1"/>
  </cols>
  <sheetData>
    <row r="1" spans="2:7" ht="15">
      <c r="B1" s="39"/>
      <c r="C1" s="39"/>
      <c r="D1" s="39"/>
      <c r="E1" s="34" t="s">
        <v>26</v>
      </c>
      <c r="F1" s="34"/>
      <c r="G1" t="s">
        <v>81</v>
      </c>
    </row>
    <row r="2" spans="2:7" ht="15">
      <c r="B2" s="39"/>
      <c r="C2" s="39"/>
      <c r="D2" s="39"/>
      <c r="E2" s="34" t="s">
        <v>27</v>
      </c>
      <c r="F2" s="34"/>
      <c r="G2" s="19" t="s">
        <v>83</v>
      </c>
    </row>
    <row r="3" spans="2:7" ht="15">
      <c r="B3" s="39"/>
      <c r="C3" s="39"/>
      <c r="D3" s="39"/>
      <c r="E3" s="34" t="s">
        <v>28</v>
      </c>
      <c r="F3" s="34"/>
      <c r="G3" t="s">
        <v>53</v>
      </c>
    </row>
    <row r="4" spans="2:7" ht="17.25">
      <c r="B4" s="39"/>
      <c r="C4" s="39"/>
      <c r="D4" s="39"/>
      <c r="E4" s="34" t="s">
        <v>29</v>
      </c>
      <c r="F4" s="34"/>
      <c r="G4" t="s">
        <v>84</v>
      </c>
    </row>
    <row r="5" spans="2:7" ht="15">
      <c r="B5" s="39"/>
      <c r="C5" s="39"/>
      <c r="D5" s="39"/>
      <c r="E5" s="34" t="s">
        <v>30</v>
      </c>
      <c r="F5" s="34"/>
      <c r="G5" t="s">
        <v>85</v>
      </c>
    </row>
    <row r="6" spans="2:7" ht="15">
      <c r="B6" s="18"/>
      <c r="C6" s="18"/>
      <c r="D6" s="18"/>
      <c r="E6" s="34" t="s">
        <v>31</v>
      </c>
      <c r="F6" s="34"/>
      <c r="G6" t="s">
        <v>75</v>
      </c>
    </row>
    <row r="7" spans="2:7" ht="15">
      <c r="B7" s="18"/>
      <c r="C7" s="18"/>
      <c r="D7" s="18"/>
      <c r="E7" s="34" t="s">
        <v>32</v>
      </c>
      <c r="F7" s="34"/>
      <c r="G7" s="33">
        <v>0.029</v>
      </c>
    </row>
    <row r="8" spans="2:7" ht="17.25">
      <c r="B8" s="18"/>
      <c r="C8" s="18"/>
      <c r="D8" s="18"/>
      <c r="E8" s="34" t="s">
        <v>33</v>
      </c>
      <c r="F8" s="34"/>
      <c r="G8" t="s">
        <v>86</v>
      </c>
    </row>
    <row r="10" ht="18.75" thickBot="1">
      <c r="B10" s="1" t="s">
        <v>0</v>
      </c>
    </row>
    <row r="11" spans="2:10" ht="18.75" thickBot="1">
      <c r="B11" s="37" t="s">
        <v>1</v>
      </c>
      <c r="C11" s="37" t="s">
        <v>42</v>
      </c>
      <c r="D11" s="35" t="s">
        <v>41</v>
      </c>
      <c r="E11" s="36"/>
      <c r="F11" s="35" t="s">
        <v>20</v>
      </c>
      <c r="G11" s="36"/>
      <c r="H11" s="22" t="s">
        <v>3</v>
      </c>
      <c r="I11" s="23" t="s">
        <v>4</v>
      </c>
      <c r="J11" s="23" t="s">
        <v>40</v>
      </c>
    </row>
    <row r="12" spans="2:10" ht="21" thickBot="1">
      <c r="B12" s="38"/>
      <c r="C12" s="38"/>
      <c r="D12" s="24" t="s">
        <v>2</v>
      </c>
      <c r="E12" s="24" t="s">
        <v>3</v>
      </c>
      <c r="F12" s="24" t="s">
        <v>2</v>
      </c>
      <c r="G12" s="24" t="s">
        <v>3</v>
      </c>
      <c r="H12" s="22" t="s">
        <v>5</v>
      </c>
      <c r="I12" s="23" t="s">
        <v>6</v>
      </c>
      <c r="J12" s="25" t="s">
        <v>23</v>
      </c>
    </row>
    <row r="13" spans="2:10" ht="21" thickBot="1">
      <c r="B13" s="26"/>
      <c r="C13" s="27" t="s">
        <v>7</v>
      </c>
      <c r="D13" s="27" t="s">
        <v>2</v>
      </c>
      <c r="E13" s="27" t="s">
        <v>8</v>
      </c>
      <c r="F13" s="27" t="s">
        <v>2</v>
      </c>
      <c r="G13" s="27" t="s">
        <v>8</v>
      </c>
      <c r="H13" s="27" t="s">
        <v>7</v>
      </c>
      <c r="I13" s="28">
        <v>0.075</v>
      </c>
      <c r="J13" s="29"/>
    </row>
    <row r="14" spans="2:10" ht="18.75" thickBot="1">
      <c r="B14" s="8" t="s">
        <v>9</v>
      </c>
      <c r="C14" s="7">
        <v>428</v>
      </c>
      <c r="D14" s="7"/>
      <c r="E14" s="7"/>
      <c r="F14" s="7"/>
      <c r="G14" s="7"/>
      <c r="H14" s="7">
        <v>428</v>
      </c>
      <c r="I14" s="21">
        <f>H14*I$13</f>
        <v>32.1</v>
      </c>
      <c r="J14" s="13" t="s">
        <v>22</v>
      </c>
    </row>
    <row r="15" spans="2:10" ht="18.75" thickBot="1">
      <c r="B15" s="8" t="s">
        <v>10</v>
      </c>
      <c r="C15" s="7">
        <v>662</v>
      </c>
      <c r="D15" s="9">
        <f>E25</f>
        <v>0.01491931391454384</v>
      </c>
      <c r="E15" s="10">
        <f>C15*D15</f>
        <v>9.876585811428022</v>
      </c>
      <c r="F15" s="9">
        <v>0.0679</v>
      </c>
      <c r="G15" s="10">
        <f>C15*F15</f>
        <v>44.9498</v>
      </c>
      <c r="H15" s="10">
        <f>C15*(1+D15)</f>
        <v>671.876585811428</v>
      </c>
      <c r="I15" s="21">
        <f>H15*I$13</f>
        <v>50.390743935857095</v>
      </c>
      <c r="J15" s="13" t="s">
        <v>22</v>
      </c>
    </row>
    <row r="16" spans="2:10" ht="18.75" thickBot="1">
      <c r="B16" s="8" t="s">
        <v>12</v>
      </c>
      <c r="C16" s="7">
        <v>885</v>
      </c>
      <c r="D16" s="9">
        <f>E26</f>
        <v>0.0012014417300761368</v>
      </c>
      <c r="E16" s="10">
        <f>C16*D16</f>
        <v>1.0632759311173812</v>
      </c>
      <c r="F16" s="9">
        <v>0.0135</v>
      </c>
      <c r="G16" s="10">
        <f>C16*F16</f>
        <v>11.9475</v>
      </c>
      <c r="H16" s="10">
        <f>C16*(1+D16)</f>
        <v>886.0632759311173</v>
      </c>
      <c r="I16" s="21">
        <f>H16*I$13</f>
        <v>66.4547456948338</v>
      </c>
      <c r="J16" s="13" t="s">
        <v>22</v>
      </c>
    </row>
    <row r="17" spans="2:10" ht="18.75" thickBot="1">
      <c r="B17" s="8" t="s">
        <v>13</v>
      </c>
      <c r="C17" s="7">
        <v>214</v>
      </c>
      <c r="D17" s="11" t="s">
        <v>21</v>
      </c>
      <c r="E17" s="10">
        <f>E15+E16</f>
        <v>10.939861742545403</v>
      </c>
      <c r="F17" s="11" t="s">
        <v>11</v>
      </c>
      <c r="G17" s="12">
        <f>G15+G16</f>
        <v>56.8973</v>
      </c>
      <c r="H17" s="10">
        <f>C17-E17+G17</f>
        <v>259.95743825745456</v>
      </c>
      <c r="I17" s="21">
        <f>H17*I$13</f>
        <v>19.49680786930909</v>
      </c>
      <c r="J17" s="13" t="s">
        <v>22</v>
      </c>
    </row>
    <row r="18" spans="2:10" ht="18.75" thickBot="1">
      <c r="B18" s="8" t="s">
        <v>14</v>
      </c>
      <c r="C18" s="7">
        <v>2000</v>
      </c>
      <c r="D18" s="13"/>
      <c r="E18" s="7"/>
      <c r="F18" s="14"/>
      <c r="G18" s="7"/>
      <c r="H18" s="7">
        <v>2000</v>
      </c>
      <c r="I18" s="21">
        <f>H18*I$13</f>
        <v>150</v>
      </c>
      <c r="J18" s="13" t="s">
        <v>24</v>
      </c>
    </row>
    <row r="19" spans="2:14" ht="18.75" thickBot="1">
      <c r="B19" s="8" t="s">
        <v>15</v>
      </c>
      <c r="C19" s="7">
        <v>5</v>
      </c>
      <c r="D19" s="7"/>
      <c r="E19" s="7"/>
      <c r="F19" s="7"/>
      <c r="G19" s="7"/>
      <c r="H19" s="7">
        <v>5</v>
      </c>
      <c r="I19" s="21">
        <f>H19*I13</f>
        <v>0.375</v>
      </c>
      <c r="J19" s="13" t="s">
        <v>22</v>
      </c>
      <c r="K19" s="4"/>
      <c r="L19" s="4"/>
      <c r="M19" s="4"/>
      <c r="N19" s="4"/>
    </row>
    <row r="20" spans="2:14" ht="18.75" thickBot="1">
      <c r="B20" s="8"/>
      <c r="C20" s="7">
        <f>SUM(C14:C17)</f>
        <v>2189</v>
      </c>
      <c r="D20" s="7"/>
      <c r="E20" s="7"/>
      <c r="F20" s="7"/>
      <c r="G20" s="13"/>
      <c r="H20" s="7">
        <f>SUM(H14:H17)</f>
        <v>2245.8973</v>
      </c>
      <c r="I20" s="20"/>
      <c r="J20" s="13"/>
      <c r="K20" s="4"/>
      <c r="L20" s="4"/>
      <c r="M20" s="6"/>
      <c r="N20" s="4"/>
    </row>
    <row r="21" spans="2:14" ht="18">
      <c r="B21" s="2"/>
      <c r="K21" s="4"/>
      <c r="L21" s="4"/>
      <c r="M21" s="17"/>
      <c r="N21" s="4"/>
    </row>
    <row r="22" spans="2:14" ht="18.75" thickBot="1">
      <c r="B22" s="1" t="s">
        <v>16</v>
      </c>
      <c r="J22" s="1"/>
      <c r="K22" s="4"/>
      <c r="L22" s="4"/>
      <c r="M22" s="17"/>
      <c r="N22" s="4"/>
    </row>
    <row r="23" spans="2:10" ht="36.75" thickBot="1">
      <c r="B23" s="30" t="s">
        <v>1</v>
      </c>
      <c r="C23" s="27" t="s">
        <v>17</v>
      </c>
      <c r="D23" s="27" t="s">
        <v>18</v>
      </c>
      <c r="E23" s="27" t="s">
        <v>19</v>
      </c>
      <c r="F23" s="27" t="s">
        <v>20</v>
      </c>
      <c r="J23" s="3"/>
    </row>
    <row r="24" spans="2:10" ht="18.75" thickBot="1">
      <c r="B24" s="31"/>
      <c r="C24" s="32" t="s">
        <v>25</v>
      </c>
      <c r="D24" s="32" t="s">
        <v>25</v>
      </c>
      <c r="E24" s="29"/>
      <c r="F24" s="32"/>
      <c r="J24" s="5"/>
    </row>
    <row r="25" spans="2:10" ht="18.75" thickBot="1">
      <c r="B25" s="8" t="s">
        <v>10</v>
      </c>
      <c r="C25" s="7">
        <v>1000</v>
      </c>
      <c r="D25" s="7">
        <v>985.3</v>
      </c>
      <c r="E25" s="15">
        <f>(C25-D25)/D25</f>
        <v>0.01491931391454384</v>
      </c>
      <c r="F25" s="7">
        <v>6.79</v>
      </c>
      <c r="J25" s="5"/>
    </row>
    <row r="26" spans="2:10" ht="18.75" thickBot="1">
      <c r="B26" s="8" t="s">
        <v>12</v>
      </c>
      <c r="C26" s="7">
        <v>1000</v>
      </c>
      <c r="D26" s="7">
        <v>998.8</v>
      </c>
      <c r="E26" s="16">
        <f>(C26-D26)/D26</f>
        <v>0.0012014417300761368</v>
      </c>
      <c r="F26" s="7">
        <v>1.35</v>
      </c>
      <c r="J26" s="5"/>
    </row>
    <row r="27" ht="15.75">
      <c r="E27" s="2"/>
    </row>
  </sheetData>
  <sheetProtection/>
  <mergeCells count="13">
    <mergeCell ref="B1:D5"/>
    <mergeCell ref="E1:F1"/>
    <mergeCell ref="E2:F2"/>
    <mergeCell ref="E3:F3"/>
    <mergeCell ref="E4:F4"/>
    <mergeCell ref="E5:F5"/>
    <mergeCell ref="E6:F6"/>
    <mergeCell ref="E7:F7"/>
    <mergeCell ref="E8:F8"/>
    <mergeCell ref="B11:B12"/>
    <mergeCell ref="C11:C12"/>
    <mergeCell ref="D11:E11"/>
    <mergeCell ref="F11:G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7"/>
  <sheetViews>
    <sheetView zoomScalePageLayoutView="0" workbookViewId="0" topLeftCell="A1">
      <selection activeCell="K7" sqref="K7"/>
    </sheetView>
  </sheetViews>
  <sheetFormatPr defaultColWidth="11.421875" defaultRowHeight="15"/>
  <cols>
    <col min="7" max="7" width="16.28125" style="0" customWidth="1"/>
    <col min="10" max="11" width="12.140625" style="0" bestFit="1" customWidth="1"/>
  </cols>
  <sheetData>
    <row r="1" spans="2:7" ht="15">
      <c r="B1" s="39"/>
      <c r="C1" s="39"/>
      <c r="D1" s="39"/>
      <c r="E1" s="34" t="s">
        <v>26</v>
      </c>
      <c r="F1" s="34"/>
      <c r="G1" t="s">
        <v>87</v>
      </c>
    </row>
    <row r="2" spans="2:7" ht="15">
      <c r="B2" s="39"/>
      <c r="C2" s="39"/>
      <c r="D2" s="39"/>
      <c r="E2" s="34" t="s">
        <v>27</v>
      </c>
      <c r="F2" s="34"/>
      <c r="G2" s="19" t="s">
        <v>88</v>
      </c>
    </row>
    <row r="3" spans="2:7" ht="15">
      <c r="B3" s="39"/>
      <c r="C3" s="39"/>
      <c r="D3" s="39"/>
      <c r="E3" s="34" t="s">
        <v>28</v>
      </c>
      <c r="F3" s="34"/>
      <c r="G3" t="s">
        <v>53</v>
      </c>
    </row>
    <row r="4" spans="2:7" ht="17.25">
      <c r="B4" s="39"/>
      <c r="C4" s="39"/>
      <c r="D4" s="39"/>
      <c r="E4" s="34" t="s">
        <v>29</v>
      </c>
      <c r="F4" s="34"/>
      <c r="G4" t="s">
        <v>84</v>
      </c>
    </row>
    <row r="5" spans="2:7" ht="15">
      <c r="B5" s="39"/>
      <c r="C5" s="39"/>
      <c r="D5" s="39"/>
      <c r="E5" s="34" t="s">
        <v>30</v>
      </c>
      <c r="F5" s="34"/>
      <c r="G5" t="s">
        <v>78</v>
      </c>
    </row>
    <row r="6" spans="2:7" ht="15">
      <c r="B6" s="18"/>
      <c r="C6" s="18"/>
      <c r="D6" s="18"/>
      <c r="E6" s="34" t="s">
        <v>31</v>
      </c>
      <c r="F6" s="34"/>
      <c r="G6" t="s">
        <v>56</v>
      </c>
    </row>
    <row r="7" spans="2:7" ht="15">
      <c r="B7" s="18"/>
      <c r="C7" s="18"/>
      <c r="D7" s="18"/>
      <c r="E7" s="34" t="s">
        <v>32</v>
      </c>
      <c r="F7" s="34"/>
      <c r="G7" s="33">
        <v>0.032</v>
      </c>
    </row>
    <row r="8" spans="2:7" ht="17.25">
      <c r="B8" s="18"/>
      <c r="C8" s="18"/>
      <c r="D8" s="18"/>
      <c r="E8" s="34" t="s">
        <v>33</v>
      </c>
      <c r="F8" s="34"/>
      <c r="G8" t="s">
        <v>89</v>
      </c>
    </row>
    <row r="10" ht="18.75" thickBot="1">
      <c r="B10" s="1" t="s">
        <v>0</v>
      </c>
    </row>
    <row r="11" spans="2:10" ht="18.75" thickBot="1">
      <c r="B11" s="37" t="s">
        <v>1</v>
      </c>
      <c r="C11" s="37" t="s">
        <v>42</v>
      </c>
      <c r="D11" s="35" t="s">
        <v>41</v>
      </c>
      <c r="E11" s="36"/>
      <c r="F11" s="35" t="s">
        <v>20</v>
      </c>
      <c r="G11" s="36"/>
      <c r="H11" s="22" t="s">
        <v>3</v>
      </c>
      <c r="I11" s="23" t="s">
        <v>4</v>
      </c>
      <c r="J11" s="23" t="s">
        <v>40</v>
      </c>
    </row>
    <row r="12" spans="2:10" ht="21" thickBot="1">
      <c r="B12" s="38"/>
      <c r="C12" s="38"/>
      <c r="D12" s="24" t="s">
        <v>2</v>
      </c>
      <c r="E12" s="24" t="s">
        <v>3</v>
      </c>
      <c r="F12" s="24" t="s">
        <v>2</v>
      </c>
      <c r="G12" s="24" t="s">
        <v>3</v>
      </c>
      <c r="H12" s="22" t="s">
        <v>5</v>
      </c>
      <c r="I12" s="23" t="s">
        <v>6</v>
      </c>
      <c r="J12" s="25" t="s">
        <v>23</v>
      </c>
    </row>
    <row r="13" spans="2:10" ht="21" thickBot="1">
      <c r="B13" s="26"/>
      <c r="C13" s="27" t="s">
        <v>7</v>
      </c>
      <c r="D13" s="27" t="s">
        <v>2</v>
      </c>
      <c r="E13" s="27" t="s">
        <v>8</v>
      </c>
      <c r="F13" s="27" t="s">
        <v>2</v>
      </c>
      <c r="G13" s="27" t="s">
        <v>8</v>
      </c>
      <c r="H13" s="27" t="s">
        <v>7</v>
      </c>
      <c r="I13" s="28">
        <v>0.075</v>
      </c>
      <c r="J13" s="29"/>
    </row>
    <row r="14" spans="2:10" ht="18.75" thickBot="1">
      <c r="B14" s="8" t="s">
        <v>9</v>
      </c>
      <c r="C14" s="7">
        <v>428</v>
      </c>
      <c r="D14" s="7"/>
      <c r="E14" s="7"/>
      <c r="F14" s="7"/>
      <c r="G14" s="7"/>
      <c r="H14" s="7">
        <v>428</v>
      </c>
      <c r="I14" s="21">
        <f>H14*I$13</f>
        <v>32.1</v>
      </c>
      <c r="J14" s="13" t="s">
        <v>22</v>
      </c>
    </row>
    <row r="15" spans="2:10" ht="18.75" thickBot="1">
      <c r="B15" s="8" t="s">
        <v>10</v>
      </c>
      <c r="C15" s="7">
        <v>662</v>
      </c>
      <c r="D15" s="9">
        <f>E25</f>
        <v>0.011429149388085319</v>
      </c>
      <c r="E15" s="10">
        <f>C15*D15</f>
        <v>7.566096894912481</v>
      </c>
      <c r="F15" s="9">
        <v>0.0679</v>
      </c>
      <c r="G15" s="10">
        <f>C15*F15</f>
        <v>44.9498</v>
      </c>
      <c r="H15" s="10">
        <f>C15*(1+D15)</f>
        <v>669.5660968949126</v>
      </c>
      <c r="I15" s="21">
        <f>H15*I$13</f>
        <v>50.21745726711844</v>
      </c>
      <c r="J15" s="13" t="s">
        <v>22</v>
      </c>
    </row>
    <row r="16" spans="2:10" ht="18.75" thickBot="1">
      <c r="B16" s="8" t="s">
        <v>12</v>
      </c>
      <c r="C16" s="7">
        <v>885</v>
      </c>
      <c r="D16" s="9">
        <f>E26</f>
        <v>0.001101211332465735</v>
      </c>
      <c r="E16" s="10">
        <f>C16*D16</f>
        <v>0.9745720292321755</v>
      </c>
      <c r="F16" s="9">
        <v>0.0135</v>
      </c>
      <c r="G16" s="10">
        <f>C16*F16</f>
        <v>11.9475</v>
      </c>
      <c r="H16" s="10">
        <f>C16*(1+D16)</f>
        <v>885.9745720292321</v>
      </c>
      <c r="I16" s="21">
        <f>H16*I$13</f>
        <v>66.44809290219241</v>
      </c>
      <c r="J16" s="13" t="s">
        <v>22</v>
      </c>
    </row>
    <row r="17" spans="2:10" ht="18.75" thickBot="1">
      <c r="B17" s="8" t="s">
        <v>13</v>
      </c>
      <c r="C17" s="7">
        <v>214</v>
      </c>
      <c r="D17" s="11" t="s">
        <v>21</v>
      </c>
      <c r="E17" s="10">
        <f>E15+E16</f>
        <v>8.540668924144656</v>
      </c>
      <c r="F17" s="11" t="s">
        <v>11</v>
      </c>
      <c r="G17" s="12">
        <f>G15+G16</f>
        <v>56.8973</v>
      </c>
      <c r="H17" s="10">
        <f>C17-E17+G17</f>
        <v>262.3566310758554</v>
      </c>
      <c r="I17" s="21">
        <f>H17*I$13</f>
        <v>19.676747330689153</v>
      </c>
      <c r="J17" s="13" t="s">
        <v>22</v>
      </c>
    </row>
    <row r="18" spans="2:10" ht="18.75" thickBot="1">
      <c r="B18" s="8" t="s">
        <v>14</v>
      </c>
      <c r="C18" s="7">
        <v>2000</v>
      </c>
      <c r="D18" s="13"/>
      <c r="E18" s="7"/>
      <c r="F18" s="14"/>
      <c r="G18" s="7"/>
      <c r="H18" s="7">
        <v>2000</v>
      </c>
      <c r="I18" s="21">
        <f>H18*I$13</f>
        <v>150</v>
      </c>
      <c r="J18" s="13" t="s">
        <v>24</v>
      </c>
    </row>
    <row r="19" spans="2:14" ht="18.75" thickBot="1">
      <c r="B19" s="8" t="s">
        <v>15</v>
      </c>
      <c r="C19" s="7">
        <v>5</v>
      </c>
      <c r="D19" s="7"/>
      <c r="E19" s="7"/>
      <c r="F19" s="7"/>
      <c r="G19" s="7"/>
      <c r="H19" s="7">
        <v>5</v>
      </c>
      <c r="I19" s="21">
        <f>H19*I13</f>
        <v>0.375</v>
      </c>
      <c r="J19" s="13" t="s">
        <v>22</v>
      </c>
      <c r="K19" s="4"/>
      <c r="L19" s="4"/>
      <c r="M19" s="4"/>
      <c r="N19" s="4"/>
    </row>
    <row r="20" spans="2:14" ht="18.75" thickBot="1">
      <c r="B20" s="8"/>
      <c r="C20" s="7">
        <f>SUM(C14:C17)</f>
        <v>2189</v>
      </c>
      <c r="D20" s="7"/>
      <c r="E20" s="7"/>
      <c r="F20" s="7"/>
      <c r="G20" s="13"/>
      <c r="H20" s="7">
        <f>SUM(H14:H17)</f>
        <v>2245.8973</v>
      </c>
      <c r="I20" s="20"/>
      <c r="J20" s="13"/>
      <c r="K20" s="4"/>
      <c r="L20" s="4"/>
      <c r="M20" s="6"/>
      <c r="N20" s="4"/>
    </row>
    <row r="21" spans="2:14" ht="18">
      <c r="B21" s="2"/>
      <c r="K21" s="4"/>
      <c r="L21" s="4"/>
      <c r="M21" s="17"/>
      <c r="N21" s="4"/>
    </row>
    <row r="22" spans="2:14" ht="18.75" thickBot="1">
      <c r="B22" s="1" t="s">
        <v>16</v>
      </c>
      <c r="J22" s="1"/>
      <c r="K22" s="4"/>
      <c r="L22" s="4"/>
      <c r="M22" s="17"/>
      <c r="N22" s="4"/>
    </row>
    <row r="23" spans="2:10" ht="36.75" thickBot="1">
      <c r="B23" s="30" t="s">
        <v>1</v>
      </c>
      <c r="C23" s="27" t="s">
        <v>17</v>
      </c>
      <c r="D23" s="27" t="s">
        <v>18</v>
      </c>
      <c r="E23" s="27" t="s">
        <v>19</v>
      </c>
      <c r="F23" s="27" t="s">
        <v>20</v>
      </c>
      <c r="J23" s="3"/>
    </row>
    <row r="24" spans="2:10" ht="18.75" thickBot="1">
      <c r="B24" s="31"/>
      <c r="C24" s="32" t="s">
        <v>25</v>
      </c>
      <c r="D24" s="32" t="s">
        <v>25</v>
      </c>
      <c r="E24" s="29"/>
      <c r="F24" s="32"/>
      <c r="J24" s="5"/>
    </row>
    <row r="25" spans="2:10" ht="18.75" thickBot="1">
      <c r="B25" s="8" t="s">
        <v>10</v>
      </c>
      <c r="C25" s="7">
        <v>1000</v>
      </c>
      <c r="D25" s="7">
        <v>988.7</v>
      </c>
      <c r="E25" s="15">
        <f>(C25-D25)/D25</f>
        <v>0.011429149388085319</v>
      </c>
      <c r="F25" s="7">
        <v>6.79</v>
      </c>
      <c r="J25" s="5"/>
    </row>
    <row r="26" spans="2:10" ht="18.75" thickBot="1">
      <c r="B26" s="8" t="s">
        <v>12</v>
      </c>
      <c r="C26" s="7">
        <v>1000</v>
      </c>
      <c r="D26" s="7">
        <v>998.9</v>
      </c>
      <c r="E26" s="16">
        <f>(C26-D26)/D26</f>
        <v>0.001101211332465735</v>
      </c>
      <c r="F26" s="7">
        <v>1.35</v>
      </c>
      <c r="J26" s="5"/>
    </row>
    <row r="27" ht="15.75">
      <c r="E27" s="2"/>
    </row>
  </sheetData>
  <sheetProtection/>
  <mergeCells count="13">
    <mergeCell ref="B1:D5"/>
    <mergeCell ref="E1:F1"/>
    <mergeCell ref="E2:F2"/>
    <mergeCell ref="E3:F3"/>
    <mergeCell ref="E4:F4"/>
    <mergeCell ref="E5:F5"/>
    <mergeCell ref="E6:F6"/>
    <mergeCell ref="E7:F7"/>
    <mergeCell ref="E8:F8"/>
    <mergeCell ref="B11:B12"/>
    <mergeCell ref="C11:C12"/>
    <mergeCell ref="D11:E11"/>
    <mergeCell ref="F11:G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7"/>
  <sheetViews>
    <sheetView zoomScalePageLayoutView="0" workbookViewId="0" topLeftCell="A1">
      <selection activeCell="I7" sqref="I7:I8"/>
    </sheetView>
  </sheetViews>
  <sheetFormatPr defaultColWidth="11.421875" defaultRowHeight="15"/>
  <cols>
    <col min="7" max="7" width="16.28125" style="0" customWidth="1"/>
    <col min="10" max="11" width="12.140625" style="0" bestFit="1" customWidth="1"/>
  </cols>
  <sheetData>
    <row r="1" spans="2:7" ht="15">
      <c r="B1" s="39"/>
      <c r="C1" s="39"/>
      <c r="D1" s="39"/>
      <c r="E1" s="34" t="s">
        <v>26</v>
      </c>
      <c r="F1" s="34"/>
      <c r="G1" t="s">
        <v>43</v>
      </c>
    </row>
    <row r="2" spans="2:7" ht="15">
      <c r="B2" s="39"/>
      <c r="C2" s="39"/>
      <c r="D2" s="39"/>
      <c r="E2" s="34" t="s">
        <v>27</v>
      </c>
      <c r="F2" s="34"/>
      <c r="G2" s="19" t="s">
        <v>44</v>
      </c>
    </row>
    <row r="3" spans="2:7" ht="15">
      <c r="B3" s="39"/>
      <c r="C3" s="39"/>
      <c r="D3" s="39"/>
      <c r="E3" s="34" t="s">
        <v>28</v>
      </c>
      <c r="F3" s="34"/>
      <c r="G3" t="s">
        <v>36</v>
      </c>
    </row>
    <row r="4" spans="2:7" ht="15">
      <c r="B4" s="39"/>
      <c r="C4" s="39"/>
      <c r="D4" s="39"/>
      <c r="E4" s="34" t="s">
        <v>29</v>
      </c>
      <c r="F4" s="34"/>
      <c r="G4" t="s">
        <v>37</v>
      </c>
    </row>
    <row r="5" spans="2:7" ht="15">
      <c r="B5" s="39"/>
      <c r="C5" s="39"/>
      <c r="D5" s="39"/>
      <c r="E5" s="34" t="s">
        <v>30</v>
      </c>
      <c r="F5" s="34"/>
      <c r="G5" t="s">
        <v>37</v>
      </c>
    </row>
    <row r="6" spans="2:7" ht="15">
      <c r="B6" s="18"/>
      <c r="C6" s="18"/>
      <c r="D6" s="18"/>
      <c r="E6" s="34" t="s">
        <v>31</v>
      </c>
      <c r="F6" s="34"/>
      <c r="G6" t="s">
        <v>45</v>
      </c>
    </row>
    <row r="7" spans="2:7" ht="15">
      <c r="B7" s="18"/>
      <c r="C7" s="18"/>
      <c r="D7" s="18"/>
      <c r="E7" s="34" t="s">
        <v>32</v>
      </c>
      <c r="F7" s="34"/>
      <c r="G7" s="33">
        <v>0.018</v>
      </c>
    </row>
    <row r="8" spans="2:7" ht="17.25">
      <c r="B8" s="18"/>
      <c r="C8" s="18"/>
      <c r="D8" s="18"/>
      <c r="E8" s="34" t="s">
        <v>33</v>
      </c>
      <c r="F8" s="34"/>
      <c r="G8" t="s">
        <v>46</v>
      </c>
    </row>
    <row r="10" ht="18.75" thickBot="1">
      <c r="B10" s="1" t="s">
        <v>0</v>
      </c>
    </row>
    <row r="11" spans="2:10" ht="18.75" thickBot="1">
      <c r="B11" s="37" t="s">
        <v>1</v>
      </c>
      <c r="C11" s="37" t="s">
        <v>42</v>
      </c>
      <c r="D11" s="35" t="s">
        <v>41</v>
      </c>
      <c r="E11" s="36"/>
      <c r="F11" s="35" t="s">
        <v>20</v>
      </c>
      <c r="G11" s="36"/>
      <c r="H11" s="22" t="s">
        <v>3</v>
      </c>
      <c r="I11" s="23" t="s">
        <v>4</v>
      </c>
      <c r="J11" s="23" t="s">
        <v>40</v>
      </c>
    </row>
    <row r="12" spans="2:10" ht="21" thickBot="1">
      <c r="B12" s="38"/>
      <c r="C12" s="38"/>
      <c r="D12" s="24" t="s">
        <v>2</v>
      </c>
      <c r="E12" s="24" t="s">
        <v>3</v>
      </c>
      <c r="F12" s="24" t="s">
        <v>2</v>
      </c>
      <c r="G12" s="24" t="s">
        <v>3</v>
      </c>
      <c r="H12" s="22" t="s">
        <v>5</v>
      </c>
      <c r="I12" s="23" t="s">
        <v>6</v>
      </c>
      <c r="J12" s="25" t="s">
        <v>23</v>
      </c>
    </row>
    <row r="13" spans="2:10" ht="21" thickBot="1">
      <c r="B13" s="26"/>
      <c r="C13" s="27" t="s">
        <v>7</v>
      </c>
      <c r="D13" s="27" t="s">
        <v>2</v>
      </c>
      <c r="E13" s="27" t="s">
        <v>8</v>
      </c>
      <c r="F13" s="27" t="s">
        <v>2</v>
      </c>
      <c r="G13" s="27" t="s">
        <v>8</v>
      </c>
      <c r="H13" s="27" t="s">
        <v>7</v>
      </c>
      <c r="I13" s="28">
        <v>0.075</v>
      </c>
      <c r="J13" s="29"/>
    </row>
    <row r="14" spans="2:10" ht="18.75" thickBot="1">
      <c r="B14" s="8" t="s">
        <v>9</v>
      </c>
      <c r="C14" s="7">
        <v>428</v>
      </c>
      <c r="D14" s="7"/>
      <c r="E14" s="7"/>
      <c r="F14" s="7"/>
      <c r="G14" s="7"/>
      <c r="H14" s="7">
        <v>428</v>
      </c>
      <c r="I14" s="21">
        <f>H14*I$13</f>
        <v>32.1</v>
      </c>
      <c r="J14" s="13" t="s">
        <v>22</v>
      </c>
    </row>
    <row r="15" spans="2:10" ht="18.75" thickBot="1">
      <c r="B15" s="8" t="s">
        <v>10</v>
      </c>
      <c r="C15" s="7">
        <v>662</v>
      </c>
      <c r="D15" s="9">
        <f>E25</f>
        <v>0.019783805833163345</v>
      </c>
      <c r="E15" s="10">
        <f>C15*D15</f>
        <v>13.096879461554135</v>
      </c>
      <c r="F15" s="9">
        <v>0.0679</v>
      </c>
      <c r="G15" s="10">
        <f>C15*F15</f>
        <v>44.9498</v>
      </c>
      <c r="H15" s="10">
        <f>C15*(1+D15)</f>
        <v>675.0968794615542</v>
      </c>
      <c r="I15" s="21">
        <f>H15*I$13</f>
        <v>50.63226595961656</v>
      </c>
      <c r="J15" s="13" t="s">
        <v>22</v>
      </c>
    </row>
    <row r="16" spans="2:10" ht="18.75" thickBot="1">
      <c r="B16" s="8" t="s">
        <v>12</v>
      </c>
      <c r="C16" s="7">
        <v>885</v>
      </c>
      <c r="D16" s="9">
        <f>E26</f>
        <v>0.001401962747846963</v>
      </c>
      <c r="E16" s="10">
        <f>C16*D16</f>
        <v>1.2407370318445623</v>
      </c>
      <c r="F16" s="9">
        <v>0.0135</v>
      </c>
      <c r="G16" s="10">
        <f>C16*F16</f>
        <v>11.9475</v>
      </c>
      <c r="H16" s="10">
        <f>C16*(1+D16)</f>
        <v>886.2407370318446</v>
      </c>
      <c r="I16" s="21">
        <f>H16*I$13</f>
        <v>66.46805527738834</v>
      </c>
      <c r="J16" s="13" t="s">
        <v>22</v>
      </c>
    </row>
    <row r="17" spans="2:10" ht="18.75" thickBot="1">
      <c r="B17" s="8" t="s">
        <v>13</v>
      </c>
      <c r="C17" s="7">
        <v>214</v>
      </c>
      <c r="D17" s="11" t="s">
        <v>21</v>
      </c>
      <c r="E17" s="10">
        <f>E15+E16</f>
        <v>14.337616493398697</v>
      </c>
      <c r="F17" s="11" t="s">
        <v>11</v>
      </c>
      <c r="G17" s="12">
        <f>G15+G16</f>
        <v>56.8973</v>
      </c>
      <c r="H17" s="10">
        <f>C17-E17+G17</f>
        <v>256.55968350660135</v>
      </c>
      <c r="I17" s="21">
        <f>H17*I$13</f>
        <v>19.2419762629951</v>
      </c>
      <c r="J17" s="13" t="s">
        <v>22</v>
      </c>
    </row>
    <row r="18" spans="2:10" ht="18.75" thickBot="1">
      <c r="B18" s="8" t="s">
        <v>14</v>
      </c>
      <c r="C18" s="7">
        <v>2000</v>
      </c>
      <c r="D18" s="13"/>
      <c r="E18" s="7"/>
      <c r="F18" s="14"/>
      <c r="G18" s="7"/>
      <c r="H18" s="7">
        <v>2000</v>
      </c>
      <c r="I18" s="21">
        <f>H18*I$13</f>
        <v>150</v>
      </c>
      <c r="J18" s="13" t="s">
        <v>24</v>
      </c>
    </row>
    <row r="19" spans="2:14" ht="18.75" thickBot="1">
      <c r="B19" s="8" t="s">
        <v>15</v>
      </c>
      <c r="C19" s="7" t="s">
        <v>21</v>
      </c>
      <c r="D19" s="7"/>
      <c r="E19" s="7"/>
      <c r="F19" s="7"/>
      <c r="G19" s="7"/>
      <c r="H19" s="7" t="s">
        <v>21</v>
      </c>
      <c r="I19" s="21" t="s">
        <v>21</v>
      </c>
      <c r="J19" s="13" t="s">
        <v>22</v>
      </c>
      <c r="K19" s="4"/>
      <c r="L19" s="4"/>
      <c r="M19" s="4"/>
      <c r="N19" s="4"/>
    </row>
    <row r="20" spans="2:14" ht="18.75" thickBot="1">
      <c r="B20" s="8"/>
      <c r="C20" s="7">
        <f>SUM(C14:C17)</f>
        <v>2189</v>
      </c>
      <c r="D20" s="7"/>
      <c r="E20" s="7"/>
      <c r="F20" s="7"/>
      <c r="G20" s="13"/>
      <c r="H20" s="7">
        <f>SUM(H14:H17)</f>
        <v>2245.8973</v>
      </c>
      <c r="I20" s="20"/>
      <c r="J20" s="13"/>
      <c r="K20" s="4"/>
      <c r="L20" s="4"/>
      <c r="M20" s="6"/>
      <c r="N20" s="4"/>
    </row>
    <row r="21" spans="2:14" ht="18">
      <c r="B21" s="2"/>
      <c r="K21" s="4"/>
      <c r="L21" s="4"/>
      <c r="M21" s="17"/>
      <c r="N21" s="4"/>
    </row>
    <row r="22" spans="2:14" ht="18.75" thickBot="1">
      <c r="B22" s="1" t="s">
        <v>16</v>
      </c>
      <c r="J22" s="1"/>
      <c r="K22" s="4"/>
      <c r="L22" s="4"/>
      <c r="M22" s="17"/>
      <c r="N22" s="4"/>
    </row>
    <row r="23" spans="2:10" ht="36.75" thickBot="1">
      <c r="B23" s="30" t="s">
        <v>1</v>
      </c>
      <c r="C23" s="27" t="s">
        <v>17</v>
      </c>
      <c r="D23" s="27" t="s">
        <v>18</v>
      </c>
      <c r="E23" s="27" t="s">
        <v>19</v>
      </c>
      <c r="F23" s="27" t="s">
        <v>20</v>
      </c>
      <c r="J23" s="3"/>
    </row>
    <row r="24" spans="2:10" ht="18.75" thickBot="1">
      <c r="B24" s="31"/>
      <c r="C24" s="32" t="s">
        <v>25</v>
      </c>
      <c r="D24" s="32" t="s">
        <v>25</v>
      </c>
      <c r="E24" s="29"/>
      <c r="F24" s="32"/>
      <c r="J24" s="5"/>
    </row>
    <row r="25" spans="2:10" ht="18.75" thickBot="1">
      <c r="B25" s="8" t="s">
        <v>10</v>
      </c>
      <c r="C25" s="7">
        <v>1000</v>
      </c>
      <c r="D25" s="7">
        <v>980.6</v>
      </c>
      <c r="E25" s="15">
        <f>(C25-D25)/D25</f>
        <v>0.019783805833163345</v>
      </c>
      <c r="F25" s="7">
        <v>6.79</v>
      </c>
      <c r="J25" s="5"/>
    </row>
    <row r="26" spans="2:10" ht="18.75" thickBot="1">
      <c r="B26" s="8" t="s">
        <v>12</v>
      </c>
      <c r="C26" s="7">
        <v>1000</v>
      </c>
      <c r="D26" s="7">
        <v>998.6</v>
      </c>
      <c r="E26" s="16">
        <f>(C26-D26)/D26</f>
        <v>0.001401962747846963</v>
      </c>
      <c r="F26" s="7">
        <v>1.35</v>
      </c>
      <c r="J26" s="5"/>
    </row>
    <row r="27" ht="15.75">
      <c r="E27" s="2"/>
    </row>
  </sheetData>
  <sheetProtection/>
  <mergeCells count="13">
    <mergeCell ref="B1:D5"/>
    <mergeCell ref="E1:F1"/>
    <mergeCell ref="E2:F2"/>
    <mergeCell ref="E3:F3"/>
    <mergeCell ref="E4:F4"/>
    <mergeCell ref="E5:F5"/>
    <mergeCell ref="E6:F6"/>
    <mergeCell ref="E7:F7"/>
    <mergeCell ref="E8:F8"/>
    <mergeCell ref="B11:B12"/>
    <mergeCell ref="C11:C12"/>
    <mergeCell ref="D11:E11"/>
    <mergeCell ref="F11:G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7"/>
  <sheetViews>
    <sheetView zoomScalePageLayoutView="0" workbookViewId="0" topLeftCell="A1">
      <selection activeCell="I7" sqref="I7:I8"/>
    </sheetView>
  </sheetViews>
  <sheetFormatPr defaultColWidth="11.421875" defaultRowHeight="15"/>
  <cols>
    <col min="7" max="7" width="16.28125" style="0" customWidth="1"/>
    <col min="10" max="11" width="12.140625" style="0" bestFit="1" customWidth="1"/>
  </cols>
  <sheetData>
    <row r="1" spans="2:7" ht="15">
      <c r="B1" s="39"/>
      <c r="C1" s="39"/>
      <c r="D1" s="39"/>
      <c r="E1" s="34" t="s">
        <v>26</v>
      </c>
      <c r="F1" s="34"/>
      <c r="G1" t="s">
        <v>47</v>
      </c>
    </row>
    <row r="2" spans="2:7" ht="15">
      <c r="B2" s="39"/>
      <c r="C2" s="39"/>
      <c r="D2" s="39"/>
      <c r="E2" s="34" t="s">
        <v>27</v>
      </c>
      <c r="F2" s="34"/>
      <c r="G2" s="19" t="s">
        <v>48</v>
      </c>
    </row>
    <row r="3" spans="2:7" ht="15">
      <c r="B3" s="39"/>
      <c r="C3" s="39"/>
      <c r="D3" s="39"/>
      <c r="E3" s="34" t="s">
        <v>28</v>
      </c>
      <c r="F3" s="34"/>
      <c r="G3" t="s">
        <v>36</v>
      </c>
    </row>
    <row r="4" spans="2:7" ht="15">
      <c r="B4" s="39"/>
      <c r="C4" s="39"/>
      <c r="D4" s="39"/>
      <c r="E4" s="34" t="s">
        <v>29</v>
      </c>
      <c r="F4" s="34"/>
      <c r="G4" t="s">
        <v>37</v>
      </c>
    </row>
    <row r="5" spans="2:7" ht="15">
      <c r="B5" s="39"/>
      <c r="C5" s="39"/>
      <c r="D5" s="39"/>
      <c r="E5" s="34" t="s">
        <v>30</v>
      </c>
      <c r="F5" s="34"/>
      <c r="G5" t="s">
        <v>37</v>
      </c>
    </row>
    <row r="6" spans="2:7" ht="15">
      <c r="B6" s="18"/>
      <c r="C6" s="18"/>
      <c r="D6" s="18"/>
      <c r="E6" s="34" t="s">
        <v>31</v>
      </c>
      <c r="F6" s="34"/>
      <c r="G6" t="s">
        <v>49</v>
      </c>
    </row>
    <row r="7" spans="2:7" ht="15">
      <c r="B7" s="18"/>
      <c r="C7" s="18"/>
      <c r="D7" s="18"/>
      <c r="E7" s="34" t="s">
        <v>32</v>
      </c>
      <c r="F7" s="34"/>
      <c r="G7" s="33">
        <v>0.016</v>
      </c>
    </row>
    <row r="8" spans="2:7" ht="17.25">
      <c r="B8" s="18"/>
      <c r="C8" s="18"/>
      <c r="D8" s="18"/>
      <c r="E8" s="34" t="s">
        <v>33</v>
      </c>
      <c r="F8" s="34"/>
      <c r="G8" t="s">
        <v>50</v>
      </c>
    </row>
    <row r="10" ht="18.75" thickBot="1">
      <c r="B10" s="1" t="s">
        <v>0</v>
      </c>
    </row>
    <row r="11" spans="2:10" ht="18.75" thickBot="1">
      <c r="B11" s="37" t="s">
        <v>1</v>
      </c>
      <c r="C11" s="37" t="s">
        <v>42</v>
      </c>
      <c r="D11" s="35" t="s">
        <v>41</v>
      </c>
      <c r="E11" s="36"/>
      <c r="F11" s="35" t="s">
        <v>20</v>
      </c>
      <c r="G11" s="36"/>
      <c r="H11" s="22" t="s">
        <v>3</v>
      </c>
      <c r="I11" s="23" t="s">
        <v>4</v>
      </c>
      <c r="J11" s="23" t="s">
        <v>40</v>
      </c>
    </row>
    <row r="12" spans="2:10" ht="21" thickBot="1">
      <c r="B12" s="38"/>
      <c r="C12" s="38"/>
      <c r="D12" s="24" t="s">
        <v>2</v>
      </c>
      <c r="E12" s="24" t="s">
        <v>3</v>
      </c>
      <c r="F12" s="24" t="s">
        <v>2</v>
      </c>
      <c r="G12" s="24" t="s">
        <v>3</v>
      </c>
      <c r="H12" s="22" t="s">
        <v>5</v>
      </c>
      <c r="I12" s="23" t="s">
        <v>6</v>
      </c>
      <c r="J12" s="25" t="s">
        <v>23</v>
      </c>
    </row>
    <row r="13" spans="2:10" ht="21" thickBot="1">
      <c r="B13" s="26"/>
      <c r="C13" s="27" t="s">
        <v>7</v>
      </c>
      <c r="D13" s="27" t="s">
        <v>2</v>
      </c>
      <c r="E13" s="27" t="s">
        <v>8</v>
      </c>
      <c r="F13" s="27" t="s">
        <v>2</v>
      </c>
      <c r="G13" s="27" t="s">
        <v>8</v>
      </c>
      <c r="H13" s="27" t="s">
        <v>7</v>
      </c>
      <c r="I13" s="28">
        <v>0.075</v>
      </c>
      <c r="J13" s="29"/>
    </row>
    <row r="14" spans="2:10" ht="18.75" thickBot="1">
      <c r="B14" s="8" t="s">
        <v>9</v>
      </c>
      <c r="C14" s="7">
        <v>428</v>
      </c>
      <c r="D14" s="7"/>
      <c r="E14" s="7"/>
      <c r="F14" s="7"/>
      <c r="G14" s="7"/>
      <c r="H14" s="7">
        <v>428</v>
      </c>
      <c r="I14" s="21">
        <f>H14*I$13</f>
        <v>32.1</v>
      </c>
      <c r="J14" s="13" t="s">
        <v>22</v>
      </c>
    </row>
    <row r="15" spans="2:10" ht="18.75" thickBot="1">
      <c r="B15" s="8" t="s">
        <v>10</v>
      </c>
      <c r="C15" s="7">
        <v>662</v>
      </c>
      <c r="D15" s="9">
        <f>E25</f>
        <v>0.017708121310808036</v>
      </c>
      <c r="E15" s="10">
        <f>C15*D15</f>
        <v>11.72277630775492</v>
      </c>
      <c r="F15" s="9">
        <v>0.0679</v>
      </c>
      <c r="G15" s="10">
        <f>C15*F15</f>
        <v>44.9498</v>
      </c>
      <c r="H15" s="10">
        <f>C15*(1+D15)</f>
        <v>673.722776307755</v>
      </c>
      <c r="I15" s="21">
        <f>H15*I$13</f>
        <v>50.529208223081625</v>
      </c>
      <c r="J15" s="13" t="s">
        <v>22</v>
      </c>
    </row>
    <row r="16" spans="2:10" ht="18.75" thickBot="1">
      <c r="B16" s="8" t="s">
        <v>12</v>
      </c>
      <c r="C16" s="7">
        <v>885</v>
      </c>
      <c r="D16" s="9">
        <f>E26</f>
        <v>0.0019036168720568854</v>
      </c>
      <c r="E16" s="10">
        <f>C16*D16</f>
        <v>1.6847009317703436</v>
      </c>
      <c r="F16" s="9">
        <v>0.0135</v>
      </c>
      <c r="G16" s="10">
        <f>C16*F16</f>
        <v>11.9475</v>
      </c>
      <c r="H16" s="10">
        <f>C16*(1+D16)</f>
        <v>886.6847009317704</v>
      </c>
      <c r="I16" s="21">
        <f>H16*I$13</f>
        <v>66.50135256988278</v>
      </c>
      <c r="J16" s="13" t="s">
        <v>22</v>
      </c>
    </row>
    <row r="17" spans="2:10" ht="18.75" thickBot="1">
      <c r="B17" s="8" t="s">
        <v>13</v>
      </c>
      <c r="C17" s="7">
        <v>214</v>
      </c>
      <c r="D17" s="11" t="s">
        <v>21</v>
      </c>
      <c r="E17" s="10">
        <f>E15+E16</f>
        <v>13.407477239525264</v>
      </c>
      <c r="F17" s="11" t="s">
        <v>11</v>
      </c>
      <c r="G17" s="12">
        <f>G15+G16</f>
        <v>56.8973</v>
      </c>
      <c r="H17" s="10">
        <f>C17-E17+G17</f>
        <v>257.48982276047474</v>
      </c>
      <c r="I17" s="21">
        <f>H17*I$13</f>
        <v>19.311736707035603</v>
      </c>
      <c r="J17" s="13" t="s">
        <v>22</v>
      </c>
    </row>
    <row r="18" spans="2:10" ht="18.75" thickBot="1">
      <c r="B18" s="8" t="s">
        <v>14</v>
      </c>
      <c r="C18" s="7">
        <v>2000</v>
      </c>
      <c r="D18" s="13"/>
      <c r="E18" s="7"/>
      <c r="F18" s="14"/>
      <c r="G18" s="7"/>
      <c r="H18" s="7">
        <v>2000</v>
      </c>
      <c r="I18" s="21">
        <f>H18*I$13</f>
        <v>150</v>
      </c>
      <c r="J18" s="13" t="s">
        <v>24</v>
      </c>
    </row>
    <row r="19" spans="2:14" ht="18.75" thickBot="1">
      <c r="B19" s="8" t="s">
        <v>15</v>
      </c>
      <c r="C19" s="7" t="s">
        <v>21</v>
      </c>
      <c r="D19" s="7"/>
      <c r="E19" s="7"/>
      <c r="F19" s="7"/>
      <c r="G19" s="7"/>
      <c r="H19" s="7" t="s">
        <v>21</v>
      </c>
      <c r="I19" s="21" t="s">
        <v>21</v>
      </c>
      <c r="J19" s="13" t="s">
        <v>22</v>
      </c>
      <c r="K19" s="4"/>
      <c r="L19" s="4"/>
      <c r="M19" s="4"/>
      <c r="N19" s="4"/>
    </row>
    <row r="20" spans="2:14" ht="18.75" thickBot="1">
      <c r="B20" s="8"/>
      <c r="C20" s="7">
        <f>SUM(C14:C17)</f>
        <v>2189</v>
      </c>
      <c r="D20" s="7"/>
      <c r="E20" s="7"/>
      <c r="F20" s="7"/>
      <c r="G20" s="13"/>
      <c r="H20" s="7">
        <f>SUM(H14:H17)</f>
        <v>2245.8973</v>
      </c>
      <c r="I20" s="20"/>
      <c r="J20" s="13"/>
      <c r="K20" s="4"/>
      <c r="L20" s="4"/>
      <c r="M20" s="6"/>
      <c r="N20" s="4"/>
    </row>
    <row r="21" spans="2:14" ht="18">
      <c r="B21" s="2"/>
      <c r="K21" s="4"/>
      <c r="L21" s="4"/>
      <c r="M21" s="17"/>
      <c r="N21" s="4"/>
    </row>
    <row r="22" spans="2:14" ht="18.75" thickBot="1">
      <c r="B22" s="1" t="s">
        <v>16</v>
      </c>
      <c r="J22" s="1"/>
      <c r="K22" s="4"/>
      <c r="L22" s="4"/>
      <c r="M22" s="17"/>
      <c r="N22" s="4"/>
    </row>
    <row r="23" spans="2:10" ht="36.75" thickBot="1">
      <c r="B23" s="30" t="s">
        <v>1</v>
      </c>
      <c r="C23" s="27" t="s">
        <v>17</v>
      </c>
      <c r="D23" s="27" t="s">
        <v>18</v>
      </c>
      <c r="E23" s="27" t="s">
        <v>19</v>
      </c>
      <c r="F23" s="27" t="s">
        <v>20</v>
      </c>
      <c r="J23" s="3"/>
    </row>
    <row r="24" spans="2:10" ht="18.75" thickBot="1">
      <c r="B24" s="31"/>
      <c r="C24" s="32" t="s">
        <v>25</v>
      </c>
      <c r="D24" s="32" t="s">
        <v>25</v>
      </c>
      <c r="E24" s="29"/>
      <c r="F24" s="32"/>
      <c r="J24" s="5"/>
    </row>
    <row r="25" spans="2:10" ht="18.75" thickBot="1">
      <c r="B25" s="8" t="s">
        <v>10</v>
      </c>
      <c r="C25" s="7">
        <v>1000</v>
      </c>
      <c r="D25" s="7">
        <v>982.6</v>
      </c>
      <c r="E25" s="15">
        <f>(C25-D25)/D25</f>
        <v>0.017708121310808036</v>
      </c>
      <c r="F25" s="7">
        <v>6.79</v>
      </c>
      <c r="J25" s="5"/>
    </row>
    <row r="26" spans="2:10" ht="18.75" thickBot="1">
      <c r="B26" s="8" t="s">
        <v>12</v>
      </c>
      <c r="C26" s="7">
        <v>1000</v>
      </c>
      <c r="D26" s="7">
        <v>998.1</v>
      </c>
      <c r="E26" s="16">
        <f>(C26-D26)/D26</f>
        <v>0.0019036168720568854</v>
      </c>
      <c r="F26" s="7">
        <v>1.35</v>
      </c>
      <c r="J26" s="5"/>
    </row>
    <row r="27" ht="15.75">
      <c r="E27" s="2"/>
    </row>
  </sheetData>
  <sheetProtection/>
  <mergeCells count="13">
    <mergeCell ref="B1:D5"/>
    <mergeCell ref="E1:F1"/>
    <mergeCell ref="E2:F2"/>
    <mergeCell ref="E3:F3"/>
    <mergeCell ref="E4:F4"/>
    <mergeCell ref="E5:F5"/>
    <mergeCell ref="E6:F6"/>
    <mergeCell ref="E7:F7"/>
    <mergeCell ref="E8:F8"/>
    <mergeCell ref="B11:B12"/>
    <mergeCell ref="C11:C12"/>
    <mergeCell ref="D11:E11"/>
    <mergeCell ref="F11:G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7"/>
  <sheetViews>
    <sheetView zoomScalePageLayoutView="0" workbookViewId="0" topLeftCell="A1">
      <selection activeCell="I7" sqref="I7:I8"/>
    </sheetView>
  </sheetViews>
  <sheetFormatPr defaultColWidth="11.421875" defaultRowHeight="15"/>
  <cols>
    <col min="7" max="7" width="16.28125" style="0" customWidth="1"/>
    <col min="10" max="11" width="12.140625" style="0" bestFit="1" customWidth="1"/>
  </cols>
  <sheetData>
    <row r="1" spans="2:7" ht="15">
      <c r="B1" s="39"/>
      <c r="C1" s="39"/>
      <c r="D1" s="39"/>
      <c r="E1" s="34" t="s">
        <v>26</v>
      </c>
      <c r="F1" s="34"/>
      <c r="G1" t="s">
        <v>51</v>
      </c>
    </row>
    <row r="2" spans="2:7" ht="15">
      <c r="B2" s="39"/>
      <c r="C2" s="39"/>
      <c r="D2" s="39"/>
      <c r="E2" s="34" t="s">
        <v>27</v>
      </c>
      <c r="F2" s="34"/>
      <c r="G2" s="19" t="s">
        <v>52</v>
      </c>
    </row>
    <row r="3" spans="2:7" ht="15">
      <c r="B3" s="39"/>
      <c r="C3" s="39"/>
      <c r="D3" s="39"/>
      <c r="E3" s="34" t="s">
        <v>28</v>
      </c>
      <c r="F3" s="34"/>
      <c r="G3" t="s">
        <v>53</v>
      </c>
    </row>
    <row r="4" spans="2:7" ht="17.25">
      <c r="B4" s="39"/>
      <c r="C4" s="39"/>
      <c r="D4" s="39"/>
      <c r="E4" s="34" t="s">
        <v>29</v>
      </c>
      <c r="F4" s="34"/>
      <c r="G4" t="s">
        <v>54</v>
      </c>
    </row>
    <row r="5" spans="2:7" ht="15">
      <c r="B5" s="39"/>
      <c r="C5" s="39"/>
      <c r="D5" s="39"/>
      <c r="E5" s="34" t="s">
        <v>30</v>
      </c>
      <c r="F5" s="34"/>
      <c r="G5" t="s">
        <v>55</v>
      </c>
    </row>
    <row r="6" spans="2:7" ht="15">
      <c r="B6" s="18"/>
      <c r="C6" s="18"/>
      <c r="D6" s="18"/>
      <c r="E6" s="34" t="s">
        <v>31</v>
      </c>
      <c r="F6" s="34"/>
      <c r="G6" t="s">
        <v>56</v>
      </c>
    </row>
    <row r="7" spans="2:7" ht="15">
      <c r="B7" s="18"/>
      <c r="C7" s="18"/>
      <c r="D7" s="18"/>
      <c r="E7" s="34" t="s">
        <v>32</v>
      </c>
      <c r="F7" s="34"/>
      <c r="G7" s="33">
        <v>0.025</v>
      </c>
    </row>
    <row r="8" spans="2:7" ht="17.25">
      <c r="B8" s="18"/>
      <c r="C8" s="18"/>
      <c r="D8" s="18"/>
      <c r="E8" s="34" t="s">
        <v>33</v>
      </c>
      <c r="F8" s="34"/>
      <c r="G8" t="s">
        <v>57</v>
      </c>
    </row>
    <row r="10" ht="18.75" thickBot="1">
      <c r="B10" s="1" t="s">
        <v>0</v>
      </c>
    </row>
    <row r="11" spans="2:10" ht="18.75" thickBot="1">
      <c r="B11" s="37" t="s">
        <v>1</v>
      </c>
      <c r="C11" s="37" t="s">
        <v>42</v>
      </c>
      <c r="D11" s="35" t="s">
        <v>41</v>
      </c>
      <c r="E11" s="36"/>
      <c r="F11" s="35" t="s">
        <v>20</v>
      </c>
      <c r="G11" s="36"/>
      <c r="H11" s="22" t="s">
        <v>3</v>
      </c>
      <c r="I11" s="23" t="s">
        <v>4</v>
      </c>
      <c r="J11" s="23" t="s">
        <v>40</v>
      </c>
    </row>
    <row r="12" spans="2:10" ht="21" thickBot="1">
      <c r="B12" s="38"/>
      <c r="C12" s="38"/>
      <c r="D12" s="24" t="s">
        <v>2</v>
      </c>
      <c r="E12" s="24" t="s">
        <v>3</v>
      </c>
      <c r="F12" s="24" t="s">
        <v>2</v>
      </c>
      <c r="G12" s="24" t="s">
        <v>3</v>
      </c>
      <c r="H12" s="22" t="s">
        <v>5</v>
      </c>
      <c r="I12" s="23" t="s">
        <v>6</v>
      </c>
      <c r="J12" s="25" t="s">
        <v>23</v>
      </c>
    </row>
    <row r="13" spans="2:10" ht="21" thickBot="1">
      <c r="B13" s="26"/>
      <c r="C13" s="27" t="s">
        <v>7</v>
      </c>
      <c r="D13" s="27" t="s">
        <v>2</v>
      </c>
      <c r="E13" s="27" t="s">
        <v>8</v>
      </c>
      <c r="F13" s="27" t="s">
        <v>2</v>
      </c>
      <c r="G13" s="27" t="s">
        <v>8</v>
      </c>
      <c r="H13" s="27" t="s">
        <v>7</v>
      </c>
      <c r="I13" s="28">
        <v>0.075</v>
      </c>
      <c r="J13" s="29"/>
    </row>
    <row r="14" spans="2:10" ht="18.75" thickBot="1">
      <c r="B14" s="8" t="s">
        <v>9</v>
      </c>
      <c r="C14" s="7">
        <v>428</v>
      </c>
      <c r="D14" s="7"/>
      <c r="E14" s="7"/>
      <c r="F14" s="7"/>
      <c r="G14" s="7"/>
      <c r="H14" s="7">
        <v>428</v>
      </c>
      <c r="I14" s="21">
        <f>H14*I$13</f>
        <v>32.1</v>
      </c>
      <c r="J14" s="13" t="s">
        <v>22</v>
      </c>
    </row>
    <row r="15" spans="2:10" ht="18.75" thickBot="1">
      <c r="B15" s="8" t="s">
        <v>10</v>
      </c>
      <c r="C15" s="7">
        <v>662</v>
      </c>
      <c r="D15" s="9">
        <f>E25</f>
        <v>0.016570092507878373</v>
      </c>
      <c r="E15" s="10">
        <f>C15*D15</f>
        <v>10.969401240215483</v>
      </c>
      <c r="F15" s="9">
        <v>0.0679</v>
      </c>
      <c r="G15" s="10">
        <f>C15*F15</f>
        <v>44.9498</v>
      </c>
      <c r="H15" s="10">
        <f>C15*(1+D15)</f>
        <v>672.9694012402156</v>
      </c>
      <c r="I15" s="21">
        <f>H15*I$13</f>
        <v>50.47270509301617</v>
      </c>
      <c r="J15" s="13" t="s">
        <v>22</v>
      </c>
    </row>
    <row r="16" spans="2:10" ht="18.75" thickBot="1">
      <c r="B16" s="8" t="s">
        <v>12</v>
      </c>
      <c r="C16" s="7">
        <v>885</v>
      </c>
      <c r="D16" s="9">
        <f>E26</f>
        <v>0.001401962747846963</v>
      </c>
      <c r="E16" s="10">
        <f>C16*D16</f>
        <v>1.2407370318445623</v>
      </c>
      <c r="F16" s="9">
        <v>0.0135</v>
      </c>
      <c r="G16" s="10">
        <f>C16*F16</f>
        <v>11.9475</v>
      </c>
      <c r="H16" s="10">
        <f>C16*(1+D16)</f>
        <v>886.2407370318446</v>
      </c>
      <c r="I16" s="21">
        <f>H16*I$13</f>
        <v>66.46805527738834</v>
      </c>
      <c r="J16" s="13" t="s">
        <v>22</v>
      </c>
    </row>
    <row r="17" spans="2:10" ht="18.75" thickBot="1">
      <c r="B17" s="8" t="s">
        <v>13</v>
      </c>
      <c r="C17" s="7">
        <v>214</v>
      </c>
      <c r="D17" s="11" t="s">
        <v>21</v>
      </c>
      <c r="E17" s="10">
        <f>E15+E16</f>
        <v>12.210138272060044</v>
      </c>
      <c r="F17" s="11" t="s">
        <v>11</v>
      </c>
      <c r="G17" s="12">
        <f>G15+G16</f>
        <v>56.8973</v>
      </c>
      <c r="H17" s="10">
        <f>C17-E17+G17</f>
        <v>258.68716172793995</v>
      </c>
      <c r="I17" s="21">
        <f>H17*I$13</f>
        <v>19.401537129595496</v>
      </c>
      <c r="J17" s="13" t="s">
        <v>22</v>
      </c>
    </row>
    <row r="18" spans="2:10" ht="18.75" thickBot="1">
      <c r="B18" s="8" t="s">
        <v>14</v>
      </c>
      <c r="C18" s="7">
        <v>2000</v>
      </c>
      <c r="D18" s="13"/>
      <c r="E18" s="7"/>
      <c r="F18" s="14"/>
      <c r="G18" s="7"/>
      <c r="H18" s="7">
        <v>2000</v>
      </c>
      <c r="I18" s="21">
        <f>H18*I$13</f>
        <v>150</v>
      </c>
      <c r="J18" s="13" t="s">
        <v>24</v>
      </c>
    </row>
    <row r="19" spans="2:14" ht="18.75" thickBot="1">
      <c r="B19" s="8" t="s">
        <v>15</v>
      </c>
      <c r="C19" s="7">
        <v>40</v>
      </c>
      <c r="D19" s="7"/>
      <c r="E19" s="7"/>
      <c r="F19" s="7"/>
      <c r="G19" s="7"/>
      <c r="H19" s="7">
        <v>40</v>
      </c>
      <c r="I19" s="21">
        <f>H19*I13</f>
        <v>3</v>
      </c>
      <c r="J19" s="13" t="s">
        <v>22</v>
      </c>
      <c r="K19" s="4"/>
      <c r="L19" s="4"/>
      <c r="M19" s="4"/>
      <c r="N19" s="4"/>
    </row>
    <row r="20" spans="2:14" ht="18.75" thickBot="1">
      <c r="B20" s="8"/>
      <c r="C20" s="7">
        <f>SUM(C14:C17)</f>
        <v>2189</v>
      </c>
      <c r="D20" s="7"/>
      <c r="E20" s="7"/>
      <c r="F20" s="7"/>
      <c r="G20" s="13"/>
      <c r="H20" s="7">
        <f>SUM(H14:H17)</f>
        <v>2245.8973</v>
      </c>
      <c r="I20" s="20"/>
      <c r="J20" s="13"/>
      <c r="K20" s="4"/>
      <c r="L20" s="4"/>
      <c r="M20" s="6"/>
      <c r="N20" s="4"/>
    </row>
    <row r="21" spans="2:14" ht="18">
      <c r="B21" s="2"/>
      <c r="K21" s="4"/>
      <c r="L21" s="4"/>
      <c r="M21" s="17"/>
      <c r="N21" s="4"/>
    </row>
    <row r="22" spans="2:14" ht="18.75" thickBot="1">
      <c r="B22" s="1" t="s">
        <v>16</v>
      </c>
      <c r="J22" s="1"/>
      <c r="K22" s="4"/>
      <c r="L22" s="4"/>
      <c r="M22" s="17"/>
      <c r="N22" s="4"/>
    </row>
    <row r="23" spans="2:10" ht="36.75" thickBot="1">
      <c r="B23" s="30" t="s">
        <v>1</v>
      </c>
      <c r="C23" s="27" t="s">
        <v>17</v>
      </c>
      <c r="D23" s="27" t="s">
        <v>18</v>
      </c>
      <c r="E23" s="27" t="s">
        <v>19</v>
      </c>
      <c r="F23" s="27" t="s">
        <v>20</v>
      </c>
      <c r="J23" s="3"/>
    </row>
    <row r="24" spans="2:10" ht="18.75" thickBot="1">
      <c r="B24" s="31"/>
      <c r="C24" s="32" t="s">
        <v>25</v>
      </c>
      <c r="D24" s="32" t="s">
        <v>25</v>
      </c>
      <c r="E24" s="29"/>
      <c r="F24" s="32"/>
      <c r="J24" s="5"/>
    </row>
    <row r="25" spans="2:10" ht="18.75" thickBot="1">
      <c r="B25" s="8" t="s">
        <v>10</v>
      </c>
      <c r="C25" s="7">
        <v>1000</v>
      </c>
      <c r="D25" s="7">
        <v>983.7</v>
      </c>
      <c r="E25" s="15">
        <f>(C25-D25)/D25</f>
        <v>0.016570092507878373</v>
      </c>
      <c r="F25" s="7">
        <v>6.79</v>
      </c>
      <c r="J25" s="5"/>
    </row>
    <row r="26" spans="2:10" ht="18.75" thickBot="1">
      <c r="B26" s="8" t="s">
        <v>12</v>
      </c>
      <c r="C26" s="7">
        <v>1000</v>
      </c>
      <c r="D26" s="7">
        <v>998.6</v>
      </c>
      <c r="E26" s="16">
        <f>(C26-D26)/D26</f>
        <v>0.001401962747846963</v>
      </c>
      <c r="F26" s="7">
        <v>1.35</v>
      </c>
      <c r="J26" s="5"/>
    </row>
    <row r="27" ht="15.75">
      <c r="E27" s="2"/>
    </row>
  </sheetData>
  <sheetProtection/>
  <mergeCells count="13">
    <mergeCell ref="B1:D5"/>
    <mergeCell ref="E1:F1"/>
    <mergeCell ref="E2:F2"/>
    <mergeCell ref="E3:F3"/>
    <mergeCell ref="E4:F4"/>
    <mergeCell ref="E5:F5"/>
    <mergeCell ref="E6:F6"/>
    <mergeCell ref="E7:F7"/>
    <mergeCell ref="E8:F8"/>
    <mergeCell ref="B11:B12"/>
    <mergeCell ref="C11:C12"/>
    <mergeCell ref="D11:E11"/>
    <mergeCell ref="F11:G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7"/>
  <sheetViews>
    <sheetView zoomScalePageLayoutView="0" workbookViewId="0" topLeftCell="A1">
      <selection activeCell="I7" sqref="I7:I8"/>
    </sheetView>
  </sheetViews>
  <sheetFormatPr defaultColWidth="11.421875" defaultRowHeight="15"/>
  <cols>
    <col min="7" max="7" width="16.28125" style="0" customWidth="1"/>
    <col min="10" max="11" width="12.140625" style="0" bestFit="1" customWidth="1"/>
  </cols>
  <sheetData>
    <row r="1" spans="2:7" ht="15">
      <c r="B1" s="39"/>
      <c r="C1" s="39"/>
      <c r="D1" s="39"/>
      <c r="E1" s="34" t="s">
        <v>26</v>
      </c>
      <c r="F1" s="34"/>
      <c r="G1" t="s">
        <v>58</v>
      </c>
    </row>
    <row r="2" spans="2:7" ht="15">
      <c r="B2" s="39"/>
      <c r="C2" s="39"/>
      <c r="D2" s="39"/>
      <c r="E2" s="34" t="s">
        <v>27</v>
      </c>
      <c r="F2" s="34"/>
      <c r="G2" s="19" t="s">
        <v>59</v>
      </c>
    </row>
    <row r="3" spans="2:7" ht="15">
      <c r="B3" s="39"/>
      <c r="C3" s="39"/>
      <c r="D3" s="39"/>
      <c r="E3" s="34" t="s">
        <v>28</v>
      </c>
      <c r="F3" s="34"/>
      <c r="G3" t="s">
        <v>53</v>
      </c>
    </row>
    <row r="4" spans="2:7" ht="17.25">
      <c r="B4" s="39"/>
      <c r="C4" s="39"/>
      <c r="D4" s="39"/>
      <c r="E4" s="34" t="s">
        <v>29</v>
      </c>
      <c r="F4" s="34"/>
      <c r="G4" t="s">
        <v>54</v>
      </c>
    </row>
    <row r="5" spans="2:7" ht="15">
      <c r="B5" s="39"/>
      <c r="C5" s="39"/>
      <c r="D5" s="39"/>
      <c r="E5" s="34" t="s">
        <v>30</v>
      </c>
      <c r="F5" s="34"/>
      <c r="G5" t="s">
        <v>55</v>
      </c>
    </row>
    <row r="6" spans="2:7" ht="15">
      <c r="B6" s="18"/>
      <c r="C6" s="18"/>
      <c r="D6" s="18"/>
      <c r="E6" s="34" t="s">
        <v>31</v>
      </c>
      <c r="F6" s="34"/>
      <c r="G6" t="s">
        <v>60</v>
      </c>
    </row>
    <row r="7" spans="2:7" ht="15">
      <c r="B7" s="18"/>
      <c r="C7" s="18"/>
      <c r="D7" s="18"/>
      <c r="E7" s="34" t="s">
        <v>32</v>
      </c>
      <c r="F7" s="34"/>
      <c r="G7" s="33">
        <v>0.03</v>
      </c>
    </row>
    <row r="8" spans="2:7" ht="17.25">
      <c r="B8" s="18"/>
      <c r="C8" s="18"/>
      <c r="D8" s="18"/>
      <c r="E8" s="34" t="s">
        <v>33</v>
      </c>
      <c r="F8" s="34"/>
      <c r="G8" t="s">
        <v>61</v>
      </c>
    </row>
    <row r="10" ht="18.75" thickBot="1">
      <c r="B10" s="1" t="s">
        <v>0</v>
      </c>
    </row>
    <row r="11" spans="2:10" ht="18.75" thickBot="1">
      <c r="B11" s="37" t="s">
        <v>1</v>
      </c>
      <c r="C11" s="37" t="s">
        <v>42</v>
      </c>
      <c r="D11" s="35" t="s">
        <v>41</v>
      </c>
      <c r="E11" s="36"/>
      <c r="F11" s="35" t="s">
        <v>20</v>
      </c>
      <c r="G11" s="36"/>
      <c r="H11" s="22" t="s">
        <v>3</v>
      </c>
      <c r="I11" s="23" t="s">
        <v>4</v>
      </c>
      <c r="J11" s="23" t="s">
        <v>40</v>
      </c>
    </row>
    <row r="12" spans="2:10" ht="21" thickBot="1">
      <c r="B12" s="38"/>
      <c r="C12" s="38"/>
      <c r="D12" s="24" t="s">
        <v>2</v>
      </c>
      <c r="E12" s="24" t="s">
        <v>3</v>
      </c>
      <c r="F12" s="24" t="s">
        <v>2</v>
      </c>
      <c r="G12" s="24" t="s">
        <v>3</v>
      </c>
      <c r="H12" s="22" t="s">
        <v>5</v>
      </c>
      <c r="I12" s="23" t="s">
        <v>6</v>
      </c>
      <c r="J12" s="25" t="s">
        <v>23</v>
      </c>
    </row>
    <row r="13" spans="2:10" ht="21" thickBot="1">
      <c r="B13" s="26"/>
      <c r="C13" s="27" t="s">
        <v>7</v>
      </c>
      <c r="D13" s="27" t="s">
        <v>2</v>
      </c>
      <c r="E13" s="27" t="s">
        <v>8</v>
      </c>
      <c r="F13" s="27" t="s">
        <v>2</v>
      </c>
      <c r="G13" s="27" t="s">
        <v>8</v>
      </c>
      <c r="H13" s="27" t="s">
        <v>7</v>
      </c>
      <c r="I13" s="28">
        <v>0.075</v>
      </c>
      <c r="J13" s="29"/>
    </row>
    <row r="14" spans="2:10" ht="18.75" thickBot="1">
      <c r="B14" s="8" t="s">
        <v>9</v>
      </c>
      <c r="C14" s="7">
        <v>428</v>
      </c>
      <c r="D14" s="7"/>
      <c r="E14" s="7"/>
      <c r="F14" s="7"/>
      <c r="G14" s="7"/>
      <c r="H14" s="7">
        <v>428</v>
      </c>
      <c r="I14" s="21">
        <f>H14*I$13</f>
        <v>32.1</v>
      </c>
      <c r="J14" s="13" t="s">
        <v>22</v>
      </c>
    </row>
    <row r="15" spans="2:10" ht="18.75" thickBot="1">
      <c r="B15" s="8" t="s">
        <v>10</v>
      </c>
      <c r="C15" s="7">
        <v>662</v>
      </c>
      <c r="D15" s="9">
        <f>E25</f>
        <v>0.02627257799671595</v>
      </c>
      <c r="E15" s="10">
        <f>C15*D15</f>
        <v>17.39244663382596</v>
      </c>
      <c r="F15" s="9">
        <v>0.0679</v>
      </c>
      <c r="G15" s="10">
        <f>C15*F15</f>
        <v>44.9498</v>
      </c>
      <c r="H15" s="10">
        <f>C15*(1+D15)</f>
        <v>679.3924466338259</v>
      </c>
      <c r="I15" s="21">
        <f>H15*I$13</f>
        <v>50.95443349753694</v>
      </c>
      <c r="J15" s="13" t="s">
        <v>22</v>
      </c>
    </row>
    <row r="16" spans="2:10" ht="18.75" thickBot="1">
      <c r="B16" s="8" t="s">
        <v>12</v>
      </c>
      <c r="C16" s="7">
        <v>885</v>
      </c>
      <c r="D16" s="9">
        <f>E26</f>
        <v>0.002506265664160401</v>
      </c>
      <c r="E16" s="10">
        <f>C16*D16</f>
        <v>2.218045112781955</v>
      </c>
      <c r="F16" s="9">
        <v>0.0135</v>
      </c>
      <c r="G16" s="10">
        <f>C16*F16</f>
        <v>11.9475</v>
      </c>
      <c r="H16" s="10">
        <f>C16*(1+D16)</f>
        <v>887.2180451127819</v>
      </c>
      <c r="I16" s="21">
        <f>H16*I$13</f>
        <v>66.54135338345864</v>
      </c>
      <c r="J16" s="13" t="s">
        <v>22</v>
      </c>
    </row>
    <row r="17" spans="2:10" ht="18.75" thickBot="1">
      <c r="B17" s="8" t="s">
        <v>13</v>
      </c>
      <c r="C17" s="7">
        <v>214</v>
      </c>
      <c r="D17" s="11" t="s">
        <v>21</v>
      </c>
      <c r="E17" s="10">
        <f>E15+E16</f>
        <v>19.610491746607913</v>
      </c>
      <c r="F17" s="11" t="s">
        <v>11</v>
      </c>
      <c r="G17" s="12">
        <f>G15+G16</f>
        <v>56.8973</v>
      </c>
      <c r="H17" s="10">
        <f>C17-E17+G17</f>
        <v>251.28680825339208</v>
      </c>
      <c r="I17" s="21">
        <f>H17*I$13</f>
        <v>18.846510619004405</v>
      </c>
      <c r="J17" s="13" t="s">
        <v>22</v>
      </c>
    </row>
    <row r="18" spans="2:10" ht="18.75" thickBot="1">
      <c r="B18" s="8" t="s">
        <v>14</v>
      </c>
      <c r="C18" s="7">
        <v>2000</v>
      </c>
      <c r="D18" s="13"/>
      <c r="E18" s="7"/>
      <c r="F18" s="14"/>
      <c r="G18" s="7"/>
      <c r="H18" s="7">
        <v>2000</v>
      </c>
      <c r="I18" s="21">
        <f>H18*I$13</f>
        <v>150</v>
      </c>
      <c r="J18" s="13" t="s">
        <v>24</v>
      </c>
    </row>
    <row r="19" spans="2:14" ht="18.75" thickBot="1">
      <c r="B19" s="8" t="s">
        <v>15</v>
      </c>
      <c r="C19" s="7">
        <v>40</v>
      </c>
      <c r="D19" s="7"/>
      <c r="E19" s="7"/>
      <c r="F19" s="7"/>
      <c r="G19" s="7"/>
      <c r="H19" s="7">
        <v>40</v>
      </c>
      <c r="I19" s="21">
        <f>H19*I13</f>
        <v>3</v>
      </c>
      <c r="J19" s="13" t="s">
        <v>22</v>
      </c>
      <c r="K19" s="4"/>
      <c r="L19" s="4"/>
      <c r="M19" s="4"/>
      <c r="N19" s="4"/>
    </row>
    <row r="20" spans="2:14" ht="18.75" thickBot="1">
      <c r="B20" s="8"/>
      <c r="C20" s="7">
        <f>SUM(C14:C17)</f>
        <v>2189</v>
      </c>
      <c r="D20" s="7"/>
      <c r="E20" s="7"/>
      <c r="F20" s="7"/>
      <c r="G20" s="13"/>
      <c r="H20" s="7">
        <f>SUM(H14:H17)</f>
        <v>2245.8972999999996</v>
      </c>
      <c r="I20" s="20"/>
      <c r="J20" s="13"/>
      <c r="K20" s="4"/>
      <c r="L20" s="4"/>
      <c r="M20" s="6"/>
      <c r="N20" s="4"/>
    </row>
    <row r="21" spans="2:14" ht="18">
      <c r="B21" s="2"/>
      <c r="K21" s="4"/>
      <c r="L21" s="4"/>
      <c r="M21" s="17"/>
      <c r="N21" s="4"/>
    </row>
    <row r="22" spans="2:14" ht="18.75" thickBot="1">
      <c r="B22" s="1" t="s">
        <v>16</v>
      </c>
      <c r="J22" s="1"/>
      <c r="K22" s="4"/>
      <c r="L22" s="4"/>
      <c r="M22" s="17"/>
      <c r="N22" s="4"/>
    </row>
    <row r="23" spans="2:10" ht="36.75" thickBot="1">
      <c r="B23" s="30" t="s">
        <v>1</v>
      </c>
      <c r="C23" s="27" t="s">
        <v>17</v>
      </c>
      <c r="D23" s="27" t="s">
        <v>18</v>
      </c>
      <c r="E23" s="27" t="s">
        <v>19</v>
      </c>
      <c r="F23" s="27" t="s">
        <v>20</v>
      </c>
      <c r="J23" s="3"/>
    </row>
    <row r="24" spans="2:10" ht="18.75" thickBot="1">
      <c r="B24" s="31"/>
      <c r="C24" s="32" t="s">
        <v>25</v>
      </c>
      <c r="D24" s="32" t="s">
        <v>25</v>
      </c>
      <c r="E24" s="29"/>
      <c r="F24" s="32"/>
      <c r="J24" s="5"/>
    </row>
    <row r="25" spans="2:10" ht="18.75" thickBot="1">
      <c r="B25" s="8" t="s">
        <v>10</v>
      </c>
      <c r="C25" s="7">
        <v>1000</v>
      </c>
      <c r="D25" s="7">
        <v>974.4</v>
      </c>
      <c r="E25" s="15">
        <f>(C25-D25)/D25</f>
        <v>0.02627257799671595</v>
      </c>
      <c r="F25" s="7">
        <v>6.79</v>
      </c>
      <c r="J25" s="5"/>
    </row>
    <row r="26" spans="2:10" ht="18.75" thickBot="1">
      <c r="B26" s="8" t="s">
        <v>12</v>
      </c>
      <c r="C26" s="7">
        <v>1000</v>
      </c>
      <c r="D26" s="7">
        <v>997.5</v>
      </c>
      <c r="E26" s="16">
        <f>(C26-D26)/D26</f>
        <v>0.002506265664160401</v>
      </c>
      <c r="F26" s="7">
        <v>1.35</v>
      </c>
      <c r="J26" s="5"/>
    </row>
    <row r="27" ht="15.75">
      <c r="E27" s="2"/>
    </row>
  </sheetData>
  <sheetProtection/>
  <mergeCells count="13">
    <mergeCell ref="B1:D5"/>
    <mergeCell ref="E1:F1"/>
    <mergeCell ref="E2:F2"/>
    <mergeCell ref="E3:F3"/>
    <mergeCell ref="E4:F4"/>
    <mergeCell ref="E5:F5"/>
    <mergeCell ref="E6:F6"/>
    <mergeCell ref="E7:F7"/>
    <mergeCell ref="E8:F8"/>
    <mergeCell ref="B11:B12"/>
    <mergeCell ref="C11:C12"/>
    <mergeCell ref="D11:E11"/>
    <mergeCell ref="F11:G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7"/>
  <sheetViews>
    <sheetView zoomScalePageLayoutView="0" workbookViewId="0" topLeftCell="A1">
      <selection activeCell="I7" sqref="I7:I8"/>
    </sheetView>
  </sheetViews>
  <sheetFormatPr defaultColWidth="11.421875" defaultRowHeight="15"/>
  <cols>
    <col min="7" max="7" width="16.28125" style="0" customWidth="1"/>
    <col min="10" max="11" width="12.140625" style="0" bestFit="1" customWidth="1"/>
  </cols>
  <sheetData>
    <row r="1" spans="2:7" ht="15">
      <c r="B1" s="39"/>
      <c r="C1" s="39"/>
      <c r="D1" s="39"/>
      <c r="E1" s="34" t="s">
        <v>26</v>
      </c>
      <c r="F1" s="34"/>
      <c r="G1" t="s">
        <v>62</v>
      </c>
    </row>
    <row r="2" spans="2:7" ht="15">
      <c r="B2" s="39"/>
      <c r="C2" s="39"/>
      <c r="D2" s="39"/>
      <c r="E2" s="34" t="s">
        <v>27</v>
      </c>
      <c r="F2" s="34"/>
      <c r="G2" s="19" t="s">
        <v>63</v>
      </c>
    </row>
    <row r="3" spans="2:7" ht="15">
      <c r="B3" s="39"/>
      <c r="C3" s="39"/>
      <c r="D3" s="39"/>
      <c r="E3" s="34" t="s">
        <v>28</v>
      </c>
      <c r="F3" s="34"/>
      <c r="G3" t="s">
        <v>53</v>
      </c>
    </row>
    <row r="4" spans="2:7" ht="17.25">
      <c r="B4" s="39"/>
      <c r="C4" s="39"/>
      <c r="D4" s="39"/>
      <c r="E4" s="34" t="s">
        <v>29</v>
      </c>
      <c r="F4" s="34"/>
      <c r="G4" t="s">
        <v>54</v>
      </c>
    </row>
    <row r="5" spans="2:7" ht="15">
      <c r="B5" s="39"/>
      <c r="C5" s="39"/>
      <c r="D5" s="39"/>
      <c r="E5" s="34" t="s">
        <v>30</v>
      </c>
      <c r="F5" s="34"/>
      <c r="G5" t="s">
        <v>55</v>
      </c>
    </row>
    <row r="6" spans="2:7" ht="15">
      <c r="B6" s="18"/>
      <c r="C6" s="18"/>
      <c r="D6" s="18"/>
      <c r="E6" s="34" t="s">
        <v>31</v>
      </c>
      <c r="F6" s="34"/>
      <c r="G6" t="s">
        <v>64</v>
      </c>
    </row>
    <row r="7" spans="2:7" ht="15">
      <c r="B7" s="18"/>
      <c r="C7" s="18"/>
      <c r="D7" s="18"/>
      <c r="E7" s="34" t="s">
        <v>32</v>
      </c>
      <c r="F7" s="34"/>
      <c r="G7" s="33">
        <v>0.029</v>
      </c>
    </row>
    <row r="8" spans="2:7" ht="17.25">
      <c r="B8" s="18"/>
      <c r="C8" s="18"/>
      <c r="D8" s="18"/>
      <c r="E8" s="34" t="s">
        <v>33</v>
      </c>
      <c r="F8" s="34"/>
      <c r="G8" t="s">
        <v>65</v>
      </c>
    </row>
    <row r="10" ht="18.75" thickBot="1">
      <c r="B10" s="1" t="s">
        <v>0</v>
      </c>
    </row>
    <row r="11" spans="2:10" ht="18.75" thickBot="1">
      <c r="B11" s="37" t="s">
        <v>1</v>
      </c>
      <c r="C11" s="37" t="s">
        <v>42</v>
      </c>
      <c r="D11" s="35" t="s">
        <v>41</v>
      </c>
      <c r="E11" s="36"/>
      <c r="F11" s="35" t="s">
        <v>20</v>
      </c>
      <c r="G11" s="36"/>
      <c r="H11" s="22" t="s">
        <v>3</v>
      </c>
      <c r="I11" s="23" t="s">
        <v>4</v>
      </c>
      <c r="J11" s="23" t="s">
        <v>40</v>
      </c>
    </row>
    <row r="12" spans="2:10" ht="21" thickBot="1">
      <c r="B12" s="38"/>
      <c r="C12" s="38"/>
      <c r="D12" s="24" t="s">
        <v>2</v>
      </c>
      <c r="E12" s="24" t="s">
        <v>3</v>
      </c>
      <c r="F12" s="24" t="s">
        <v>2</v>
      </c>
      <c r="G12" s="24" t="s">
        <v>3</v>
      </c>
      <c r="H12" s="22" t="s">
        <v>5</v>
      </c>
      <c r="I12" s="23" t="s">
        <v>6</v>
      </c>
      <c r="J12" s="25" t="s">
        <v>23</v>
      </c>
    </row>
    <row r="13" spans="2:10" ht="21" thickBot="1">
      <c r="B13" s="26"/>
      <c r="C13" s="27" t="s">
        <v>7</v>
      </c>
      <c r="D13" s="27" t="s">
        <v>2</v>
      </c>
      <c r="E13" s="27" t="s">
        <v>8</v>
      </c>
      <c r="F13" s="27" t="s">
        <v>2</v>
      </c>
      <c r="G13" s="27" t="s">
        <v>8</v>
      </c>
      <c r="H13" s="27" t="s">
        <v>7</v>
      </c>
      <c r="I13" s="28">
        <v>0.075</v>
      </c>
      <c r="J13" s="29"/>
    </row>
    <row r="14" spans="2:10" ht="18.75" thickBot="1">
      <c r="B14" s="8" t="s">
        <v>9</v>
      </c>
      <c r="C14" s="7">
        <v>428</v>
      </c>
      <c r="D14" s="7"/>
      <c r="E14" s="7"/>
      <c r="F14" s="7"/>
      <c r="G14" s="7"/>
      <c r="H14" s="7">
        <v>428</v>
      </c>
      <c r="I14" s="21">
        <f>H14*I$13</f>
        <v>32.1</v>
      </c>
      <c r="J14" s="13" t="s">
        <v>22</v>
      </c>
    </row>
    <row r="15" spans="2:10" ht="18.75" thickBot="1">
      <c r="B15" s="8" t="s">
        <v>10</v>
      </c>
      <c r="C15" s="7">
        <v>662</v>
      </c>
      <c r="D15" s="9">
        <f>E25</f>
        <v>0.017915309446254093</v>
      </c>
      <c r="E15" s="10">
        <f>C15*D15</f>
        <v>11.85993485342021</v>
      </c>
      <c r="F15" s="9">
        <v>0.0679</v>
      </c>
      <c r="G15" s="10">
        <f>C15*F15</f>
        <v>44.9498</v>
      </c>
      <c r="H15" s="10">
        <f>C15*(1+D15)</f>
        <v>673.8599348534202</v>
      </c>
      <c r="I15" s="21">
        <f>H15*I$13</f>
        <v>50.53949511400651</v>
      </c>
      <c r="J15" s="13" t="s">
        <v>22</v>
      </c>
    </row>
    <row r="16" spans="2:10" ht="18.75" thickBot="1">
      <c r="B16" s="8" t="s">
        <v>12</v>
      </c>
      <c r="C16" s="7">
        <v>885</v>
      </c>
      <c r="D16" s="9">
        <f>E26</f>
        <v>0.0023053021950485662</v>
      </c>
      <c r="E16" s="10">
        <f>C16*D16</f>
        <v>2.040192442617981</v>
      </c>
      <c r="F16" s="9">
        <v>0.0135</v>
      </c>
      <c r="G16" s="10">
        <f>C16*F16</f>
        <v>11.9475</v>
      </c>
      <c r="H16" s="10">
        <f>C16*(1+D16)</f>
        <v>887.0401924426179</v>
      </c>
      <c r="I16" s="21">
        <f>H16*I$13</f>
        <v>66.52801443319635</v>
      </c>
      <c r="J16" s="13" t="s">
        <v>22</v>
      </c>
    </row>
    <row r="17" spans="2:10" ht="18.75" thickBot="1">
      <c r="B17" s="8" t="s">
        <v>13</v>
      </c>
      <c r="C17" s="7">
        <v>214</v>
      </c>
      <c r="D17" s="11" t="s">
        <v>21</v>
      </c>
      <c r="E17" s="10">
        <f>E15+E16</f>
        <v>13.90012729603819</v>
      </c>
      <c r="F17" s="11" t="s">
        <v>11</v>
      </c>
      <c r="G17" s="12">
        <f>G15+G16</f>
        <v>56.8973</v>
      </c>
      <c r="H17" s="10">
        <f>C17-E17+G17</f>
        <v>256.99717270396184</v>
      </c>
      <c r="I17" s="21">
        <f>H17*I$13</f>
        <v>19.274787952797137</v>
      </c>
      <c r="J17" s="13" t="s">
        <v>22</v>
      </c>
    </row>
    <row r="18" spans="2:10" ht="18.75" thickBot="1">
      <c r="B18" s="8" t="s">
        <v>14</v>
      </c>
      <c r="C18" s="7">
        <v>2000</v>
      </c>
      <c r="D18" s="13"/>
      <c r="E18" s="7"/>
      <c r="F18" s="14"/>
      <c r="G18" s="7"/>
      <c r="H18" s="7">
        <v>2000</v>
      </c>
      <c r="I18" s="21">
        <f>H18*I$13</f>
        <v>150</v>
      </c>
      <c r="J18" s="13" t="s">
        <v>24</v>
      </c>
    </row>
    <row r="19" spans="2:14" ht="18.75" thickBot="1">
      <c r="B19" s="8" t="s">
        <v>15</v>
      </c>
      <c r="C19" s="7">
        <v>40</v>
      </c>
      <c r="D19" s="7"/>
      <c r="E19" s="7"/>
      <c r="F19" s="7"/>
      <c r="G19" s="7"/>
      <c r="H19" s="7">
        <v>40</v>
      </c>
      <c r="I19" s="21">
        <f>H19*I13</f>
        <v>3</v>
      </c>
      <c r="J19" s="13" t="s">
        <v>22</v>
      </c>
      <c r="K19" s="4"/>
      <c r="L19" s="4"/>
      <c r="M19" s="4"/>
      <c r="N19" s="4"/>
    </row>
    <row r="20" spans="2:14" ht="18.75" thickBot="1">
      <c r="B20" s="8"/>
      <c r="C20" s="7">
        <f>SUM(C14:C17)</f>
        <v>2189</v>
      </c>
      <c r="D20" s="7"/>
      <c r="E20" s="7"/>
      <c r="F20" s="7"/>
      <c r="G20" s="13"/>
      <c r="H20" s="7">
        <f>SUM(H14:H17)</f>
        <v>2245.8973</v>
      </c>
      <c r="I20" s="20"/>
      <c r="J20" s="13"/>
      <c r="K20" s="4"/>
      <c r="L20" s="4"/>
      <c r="M20" s="6"/>
      <c r="N20" s="4"/>
    </row>
    <row r="21" spans="2:14" ht="18">
      <c r="B21" s="2"/>
      <c r="K21" s="4"/>
      <c r="L21" s="4"/>
      <c r="M21" s="17"/>
      <c r="N21" s="4"/>
    </row>
    <row r="22" spans="2:14" ht="18.75" thickBot="1">
      <c r="B22" s="1" t="s">
        <v>16</v>
      </c>
      <c r="J22" s="1"/>
      <c r="K22" s="4"/>
      <c r="L22" s="4"/>
      <c r="M22" s="17"/>
      <c r="N22" s="4"/>
    </row>
    <row r="23" spans="2:10" ht="36.75" thickBot="1">
      <c r="B23" s="30" t="s">
        <v>1</v>
      </c>
      <c r="C23" s="27" t="s">
        <v>17</v>
      </c>
      <c r="D23" s="27" t="s">
        <v>18</v>
      </c>
      <c r="E23" s="27" t="s">
        <v>19</v>
      </c>
      <c r="F23" s="27" t="s">
        <v>20</v>
      </c>
      <c r="J23" s="3"/>
    </row>
    <row r="24" spans="2:10" ht="18.75" thickBot="1">
      <c r="B24" s="31"/>
      <c r="C24" s="32" t="s">
        <v>25</v>
      </c>
      <c r="D24" s="32" t="s">
        <v>25</v>
      </c>
      <c r="E24" s="29"/>
      <c r="F24" s="32"/>
      <c r="J24" s="5"/>
    </row>
    <row r="25" spans="2:10" ht="18.75" thickBot="1">
      <c r="B25" s="8" t="s">
        <v>10</v>
      </c>
      <c r="C25" s="7">
        <v>1000</v>
      </c>
      <c r="D25" s="7">
        <v>982.4</v>
      </c>
      <c r="E25" s="15">
        <f>(C25-D25)/D25</f>
        <v>0.017915309446254093</v>
      </c>
      <c r="F25" s="7">
        <v>6.79</v>
      </c>
      <c r="J25" s="5"/>
    </row>
    <row r="26" spans="2:10" ht="18.75" thickBot="1">
      <c r="B26" s="8" t="s">
        <v>12</v>
      </c>
      <c r="C26" s="7">
        <v>1000</v>
      </c>
      <c r="D26" s="7">
        <v>997.7</v>
      </c>
      <c r="E26" s="16">
        <f>(C26-D26)/D26</f>
        <v>0.0023053021950485662</v>
      </c>
      <c r="F26" s="7">
        <v>1.35</v>
      </c>
      <c r="J26" s="5"/>
    </row>
    <row r="27" ht="15.75">
      <c r="E27" s="2"/>
    </row>
  </sheetData>
  <sheetProtection/>
  <mergeCells count="13">
    <mergeCell ref="B1:D5"/>
    <mergeCell ref="E1:F1"/>
    <mergeCell ref="E2:F2"/>
    <mergeCell ref="E3:F3"/>
    <mergeCell ref="E4:F4"/>
    <mergeCell ref="E5:F5"/>
    <mergeCell ref="E6:F6"/>
    <mergeCell ref="E7:F7"/>
    <mergeCell ref="E8:F8"/>
    <mergeCell ref="B11:B12"/>
    <mergeCell ref="C11:C12"/>
    <mergeCell ref="D11:E11"/>
    <mergeCell ref="F11:G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7"/>
  <sheetViews>
    <sheetView zoomScalePageLayoutView="0" workbookViewId="0" topLeftCell="A1">
      <selection activeCell="I7" sqref="I7:I8"/>
    </sheetView>
  </sheetViews>
  <sheetFormatPr defaultColWidth="11.421875" defaultRowHeight="15"/>
  <cols>
    <col min="7" max="7" width="16.28125" style="0" customWidth="1"/>
    <col min="10" max="11" width="12.140625" style="0" bestFit="1" customWidth="1"/>
  </cols>
  <sheetData>
    <row r="1" spans="2:7" ht="15">
      <c r="B1" s="39"/>
      <c r="C1" s="39"/>
      <c r="D1" s="39"/>
      <c r="E1" s="34" t="s">
        <v>26</v>
      </c>
      <c r="F1" s="34"/>
      <c r="G1" t="s">
        <v>66</v>
      </c>
    </row>
    <row r="2" spans="2:7" ht="15">
      <c r="B2" s="39"/>
      <c r="C2" s="39"/>
      <c r="D2" s="39"/>
      <c r="E2" s="34" t="s">
        <v>27</v>
      </c>
      <c r="F2" s="34"/>
      <c r="G2" s="19" t="s">
        <v>67</v>
      </c>
    </row>
    <row r="3" spans="2:7" ht="15">
      <c r="B3" s="39"/>
      <c r="C3" s="39"/>
      <c r="D3" s="39"/>
      <c r="E3" s="34" t="s">
        <v>28</v>
      </c>
      <c r="F3" s="34"/>
      <c r="G3" t="s">
        <v>53</v>
      </c>
    </row>
    <row r="4" spans="2:7" ht="17.25">
      <c r="B4" s="39"/>
      <c r="C4" s="39"/>
      <c r="D4" s="39"/>
      <c r="E4" s="34" t="s">
        <v>29</v>
      </c>
      <c r="F4" s="34"/>
      <c r="G4" t="s">
        <v>68</v>
      </c>
    </row>
    <row r="5" spans="2:7" ht="15">
      <c r="B5" s="39"/>
      <c r="C5" s="39"/>
      <c r="D5" s="39"/>
      <c r="E5" s="34" t="s">
        <v>30</v>
      </c>
      <c r="F5" s="34"/>
      <c r="G5" t="s">
        <v>55</v>
      </c>
    </row>
    <row r="6" spans="2:7" ht="15">
      <c r="B6" s="18"/>
      <c r="C6" s="18"/>
      <c r="D6" s="18"/>
      <c r="E6" s="34" t="s">
        <v>31</v>
      </c>
      <c r="F6" s="34"/>
      <c r="G6" t="s">
        <v>69</v>
      </c>
    </row>
    <row r="7" spans="2:7" ht="15">
      <c r="B7" s="18"/>
      <c r="C7" s="18"/>
      <c r="D7" s="18"/>
      <c r="E7" s="34" t="s">
        <v>32</v>
      </c>
      <c r="F7" s="34"/>
      <c r="G7" s="33">
        <v>0.026</v>
      </c>
    </row>
    <row r="8" spans="2:7" ht="17.25">
      <c r="B8" s="18"/>
      <c r="C8" s="18"/>
      <c r="D8" s="18"/>
      <c r="E8" s="34" t="s">
        <v>33</v>
      </c>
      <c r="F8" s="34"/>
      <c r="G8" t="s">
        <v>70</v>
      </c>
    </row>
    <row r="10" ht="18.75" thickBot="1">
      <c r="B10" s="1" t="s">
        <v>0</v>
      </c>
    </row>
    <row r="11" spans="2:10" ht="18.75" thickBot="1">
      <c r="B11" s="37" t="s">
        <v>1</v>
      </c>
      <c r="C11" s="37" t="s">
        <v>42</v>
      </c>
      <c r="D11" s="35" t="s">
        <v>41</v>
      </c>
      <c r="E11" s="36"/>
      <c r="F11" s="35" t="s">
        <v>20</v>
      </c>
      <c r="G11" s="36"/>
      <c r="H11" s="22" t="s">
        <v>3</v>
      </c>
      <c r="I11" s="23" t="s">
        <v>4</v>
      </c>
      <c r="J11" s="23" t="s">
        <v>40</v>
      </c>
    </row>
    <row r="12" spans="2:10" ht="21" thickBot="1">
      <c r="B12" s="38"/>
      <c r="C12" s="38"/>
      <c r="D12" s="24" t="s">
        <v>2</v>
      </c>
      <c r="E12" s="24" t="s">
        <v>3</v>
      </c>
      <c r="F12" s="24" t="s">
        <v>2</v>
      </c>
      <c r="G12" s="24" t="s">
        <v>3</v>
      </c>
      <c r="H12" s="22" t="s">
        <v>5</v>
      </c>
      <c r="I12" s="23" t="s">
        <v>6</v>
      </c>
      <c r="J12" s="25" t="s">
        <v>23</v>
      </c>
    </row>
    <row r="13" spans="2:10" ht="21" thickBot="1">
      <c r="B13" s="26"/>
      <c r="C13" s="27" t="s">
        <v>7</v>
      </c>
      <c r="D13" s="27" t="s">
        <v>2</v>
      </c>
      <c r="E13" s="27" t="s">
        <v>8</v>
      </c>
      <c r="F13" s="27" t="s">
        <v>2</v>
      </c>
      <c r="G13" s="27" t="s">
        <v>8</v>
      </c>
      <c r="H13" s="27" t="s">
        <v>7</v>
      </c>
      <c r="I13" s="28">
        <v>0.075</v>
      </c>
      <c r="J13" s="29"/>
    </row>
    <row r="14" spans="2:10" ht="18.75" thickBot="1">
      <c r="B14" s="8" t="s">
        <v>9</v>
      </c>
      <c r="C14" s="7">
        <v>428</v>
      </c>
      <c r="D14" s="7"/>
      <c r="E14" s="7"/>
      <c r="F14" s="7"/>
      <c r="G14" s="7"/>
      <c r="H14" s="7">
        <v>428</v>
      </c>
      <c r="I14" s="21">
        <f>H14*I$13</f>
        <v>32.1</v>
      </c>
      <c r="J14" s="13" t="s">
        <v>22</v>
      </c>
    </row>
    <row r="15" spans="2:10" ht="18.75" thickBot="1">
      <c r="B15" s="8" t="s">
        <v>10</v>
      </c>
      <c r="C15" s="7">
        <v>662</v>
      </c>
      <c r="D15" s="9">
        <f>E25</f>
        <v>0.013787510137875126</v>
      </c>
      <c r="E15" s="10">
        <f>C15*D15</f>
        <v>9.127331711273333</v>
      </c>
      <c r="F15" s="9">
        <v>0.0679</v>
      </c>
      <c r="G15" s="10">
        <f>C15*F15</f>
        <v>44.9498</v>
      </c>
      <c r="H15" s="10">
        <f>C15*(1+D15)</f>
        <v>671.1273317112733</v>
      </c>
      <c r="I15" s="21">
        <f>H15*I$13</f>
        <v>50.3345498783455</v>
      </c>
      <c r="J15" s="13" t="s">
        <v>22</v>
      </c>
    </row>
    <row r="16" spans="2:10" ht="18.75" thickBot="1">
      <c r="B16" s="8" t="s">
        <v>12</v>
      </c>
      <c r="C16" s="7">
        <v>885</v>
      </c>
      <c r="D16" s="9">
        <f>E26</f>
        <v>0.001803245842516484</v>
      </c>
      <c r="E16" s="10">
        <f>C16*D16</f>
        <v>1.5958725706270884</v>
      </c>
      <c r="F16" s="9">
        <v>0.0135</v>
      </c>
      <c r="G16" s="10">
        <f>C16*F16</f>
        <v>11.9475</v>
      </c>
      <c r="H16" s="10">
        <f>C16*(1+D16)</f>
        <v>886.5958725706272</v>
      </c>
      <c r="I16" s="21">
        <f>H16*I$13</f>
        <v>66.49469044279704</v>
      </c>
      <c r="J16" s="13" t="s">
        <v>22</v>
      </c>
    </row>
    <row r="17" spans="2:10" ht="18.75" thickBot="1">
      <c r="B17" s="8" t="s">
        <v>13</v>
      </c>
      <c r="C17" s="7">
        <v>214</v>
      </c>
      <c r="D17" s="11" t="s">
        <v>21</v>
      </c>
      <c r="E17" s="10">
        <f>E15+E16</f>
        <v>10.723204281900422</v>
      </c>
      <c r="F17" s="11" t="s">
        <v>11</v>
      </c>
      <c r="G17" s="12">
        <f>G15+G16</f>
        <v>56.8973</v>
      </c>
      <c r="H17" s="10">
        <f>C17-E17+G17</f>
        <v>260.1740957180996</v>
      </c>
      <c r="I17" s="21">
        <f>H17*I$13</f>
        <v>19.51305717885747</v>
      </c>
      <c r="J17" s="13" t="s">
        <v>22</v>
      </c>
    </row>
    <row r="18" spans="2:10" ht="18.75" thickBot="1">
      <c r="B18" s="8" t="s">
        <v>14</v>
      </c>
      <c r="C18" s="7">
        <v>2000</v>
      </c>
      <c r="D18" s="13"/>
      <c r="E18" s="7"/>
      <c r="F18" s="14"/>
      <c r="G18" s="7"/>
      <c r="H18" s="7">
        <v>2000</v>
      </c>
      <c r="I18" s="21">
        <f>H18*I$13</f>
        <v>150</v>
      </c>
      <c r="J18" s="13" t="s">
        <v>24</v>
      </c>
    </row>
    <row r="19" spans="2:14" ht="18.75" thickBot="1">
      <c r="B19" s="8" t="s">
        <v>15</v>
      </c>
      <c r="C19" s="7">
        <v>60</v>
      </c>
      <c r="D19" s="7"/>
      <c r="E19" s="7"/>
      <c r="F19" s="7"/>
      <c r="G19" s="7"/>
      <c r="H19" s="7">
        <v>60</v>
      </c>
      <c r="I19" s="21">
        <f>H19*I13</f>
        <v>4.5</v>
      </c>
      <c r="J19" s="13" t="s">
        <v>22</v>
      </c>
      <c r="K19" s="4"/>
      <c r="L19" s="4"/>
      <c r="M19" s="4"/>
      <c r="N19" s="4"/>
    </row>
    <row r="20" spans="2:14" ht="18.75" thickBot="1">
      <c r="B20" s="8"/>
      <c r="C20" s="7">
        <f>SUM(C14:C17)</f>
        <v>2189</v>
      </c>
      <c r="D20" s="7"/>
      <c r="E20" s="7"/>
      <c r="F20" s="7"/>
      <c r="G20" s="13"/>
      <c r="H20" s="7">
        <f>SUM(H14:H17)</f>
        <v>2245.8973</v>
      </c>
      <c r="I20" s="20"/>
      <c r="J20" s="13"/>
      <c r="K20" s="4"/>
      <c r="L20" s="4"/>
      <c r="M20" s="6"/>
      <c r="N20" s="4"/>
    </row>
    <row r="21" spans="2:14" ht="18">
      <c r="B21" s="2"/>
      <c r="K21" s="4"/>
      <c r="L21" s="4"/>
      <c r="M21" s="17"/>
      <c r="N21" s="4"/>
    </row>
    <row r="22" spans="2:14" ht="18.75" thickBot="1">
      <c r="B22" s="1" t="s">
        <v>16</v>
      </c>
      <c r="J22" s="1"/>
      <c r="K22" s="4"/>
      <c r="L22" s="4"/>
      <c r="M22" s="17"/>
      <c r="N22" s="4"/>
    </row>
    <row r="23" spans="2:10" ht="36.75" thickBot="1">
      <c r="B23" s="30" t="s">
        <v>1</v>
      </c>
      <c r="C23" s="27" t="s">
        <v>17</v>
      </c>
      <c r="D23" s="27" t="s">
        <v>18</v>
      </c>
      <c r="E23" s="27" t="s">
        <v>19</v>
      </c>
      <c r="F23" s="27" t="s">
        <v>20</v>
      </c>
      <c r="J23" s="3"/>
    </row>
    <row r="24" spans="2:10" ht="18.75" thickBot="1">
      <c r="B24" s="31"/>
      <c r="C24" s="32" t="s">
        <v>25</v>
      </c>
      <c r="D24" s="32" t="s">
        <v>25</v>
      </c>
      <c r="E24" s="29"/>
      <c r="F24" s="32"/>
      <c r="J24" s="5"/>
    </row>
    <row r="25" spans="2:10" ht="18.75" thickBot="1">
      <c r="B25" s="8" t="s">
        <v>10</v>
      </c>
      <c r="C25" s="7">
        <v>1000</v>
      </c>
      <c r="D25" s="7">
        <v>986.4</v>
      </c>
      <c r="E25" s="15">
        <f>(C25-D25)/D25</f>
        <v>0.013787510137875126</v>
      </c>
      <c r="F25" s="7">
        <v>6.79</v>
      </c>
      <c r="J25" s="5"/>
    </row>
    <row r="26" spans="2:10" ht="18.75" thickBot="1">
      <c r="B26" s="8" t="s">
        <v>12</v>
      </c>
      <c r="C26" s="7">
        <v>1000</v>
      </c>
      <c r="D26" s="7">
        <v>998.2</v>
      </c>
      <c r="E26" s="16">
        <f>(C26-D26)/D26</f>
        <v>0.001803245842516484</v>
      </c>
      <c r="F26" s="7">
        <v>1.35</v>
      </c>
      <c r="J26" s="5"/>
    </row>
    <row r="27" ht="15.75">
      <c r="E27" s="2"/>
    </row>
  </sheetData>
  <sheetProtection/>
  <mergeCells count="13">
    <mergeCell ref="B1:D5"/>
    <mergeCell ref="E1:F1"/>
    <mergeCell ref="E2:F2"/>
    <mergeCell ref="E3:F3"/>
    <mergeCell ref="E4:F4"/>
    <mergeCell ref="E5:F5"/>
    <mergeCell ref="E6:F6"/>
    <mergeCell ref="E7:F7"/>
    <mergeCell ref="E8:F8"/>
    <mergeCell ref="B11:B12"/>
    <mergeCell ref="C11:C12"/>
    <mergeCell ref="D11:E11"/>
    <mergeCell ref="F11:G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27"/>
  <sheetViews>
    <sheetView zoomScalePageLayoutView="0" workbookViewId="0" topLeftCell="A1">
      <selection activeCell="I7" sqref="I7:I8"/>
    </sheetView>
  </sheetViews>
  <sheetFormatPr defaultColWidth="11.421875" defaultRowHeight="15"/>
  <cols>
    <col min="7" max="7" width="16.28125" style="0" customWidth="1"/>
    <col min="10" max="11" width="12.140625" style="0" bestFit="1" customWidth="1"/>
  </cols>
  <sheetData>
    <row r="1" spans="2:7" ht="15">
      <c r="B1" s="39"/>
      <c r="C1" s="39"/>
      <c r="D1" s="39"/>
      <c r="E1" s="34" t="s">
        <v>26</v>
      </c>
      <c r="F1" s="34"/>
      <c r="G1" t="s">
        <v>71</v>
      </c>
    </row>
    <row r="2" spans="2:7" ht="15">
      <c r="B2" s="39"/>
      <c r="C2" s="39"/>
      <c r="D2" s="39"/>
      <c r="E2" s="34" t="s">
        <v>27</v>
      </c>
      <c r="F2" s="34"/>
      <c r="G2" s="19" t="s">
        <v>72</v>
      </c>
    </row>
    <row r="3" spans="2:7" ht="15">
      <c r="B3" s="39"/>
      <c r="C3" s="39"/>
      <c r="D3" s="39"/>
      <c r="E3" s="34" t="s">
        <v>28</v>
      </c>
      <c r="F3" s="34"/>
      <c r="G3" t="s">
        <v>53</v>
      </c>
    </row>
    <row r="4" spans="2:7" ht="17.25">
      <c r="B4" s="39"/>
      <c r="C4" s="39"/>
      <c r="D4" s="39"/>
      <c r="E4" s="34" t="s">
        <v>29</v>
      </c>
      <c r="F4" s="34"/>
      <c r="G4" t="s">
        <v>73</v>
      </c>
    </row>
    <row r="5" spans="2:7" ht="15">
      <c r="B5" s="39"/>
      <c r="C5" s="39"/>
      <c r="D5" s="39"/>
      <c r="E5" s="34" t="s">
        <v>30</v>
      </c>
      <c r="F5" s="34"/>
      <c r="G5" t="s">
        <v>74</v>
      </c>
    </row>
    <row r="6" spans="2:7" ht="15">
      <c r="B6" s="18"/>
      <c r="C6" s="18"/>
      <c r="D6" s="18"/>
      <c r="E6" s="34" t="s">
        <v>31</v>
      </c>
      <c r="F6" s="34"/>
      <c r="G6" t="s">
        <v>75</v>
      </c>
    </row>
    <row r="7" spans="2:7" ht="15">
      <c r="B7" s="18"/>
      <c r="C7" s="18"/>
      <c r="D7" s="18"/>
      <c r="E7" s="34" t="s">
        <v>32</v>
      </c>
      <c r="F7" s="34"/>
      <c r="G7" s="33">
        <v>0.024</v>
      </c>
    </row>
    <row r="8" spans="2:7" ht="17.25">
      <c r="B8" s="18"/>
      <c r="C8" s="18"/>
      <c r="D8" s="18"/>
      <c r="E8" s="34" t="s">
        <v>33</v>
      </c>
      <c r="F8" s="34"/>
      <c r="G8" t="s">
        <v>76</v>
      </c>
    </row>
    <row r="10" ht="18.75" thickBot="1">
      <c r="B10" s="1" t="s">
        <v>0</v>
      </c>
    </row>
    <row r="11" spans="2:10" ht="18.75" thickBot="1">
      <c r="B11" s="37" t="s">
        <v>1</v>
      </c>
      <c r="C11" s="37" t="s">
        <v>42</v>
      </c>
      <c r="D11" s="35" t="s">
        <v>41</v>
      </c>
      <c r="E11" s="36"/>
      <c r="F11" s="35" t="s">
        <v>20</v>
      </c>
      <c r="G11" s="36"/>
      <c r="H11" s="22" t="s">
        <v>3</v>
      </c>
      <c r="I11" s="23" t="s">
        <v>4</v>
      </c>
      <c r="J11" s="23" t="s">
        <v>40</v>
      </c>
    </row>
    <row r="12" spans="2:10" ht="21" thickBot="1">
      <c r="B12" s="38"/>
      <c r="C12" s="38"/>
      <c r="D12" s="24" t="s">
        <v>2</v>
      </c>
      <c r="E12" s="24" t="s">
        <v>3</v>
      </c>
      <c r="F12" s="24" t="s">
        <v>2</v>
      </c>
      <c r="G12" s="24" t="s">
        <v>3</v>
      </c>
      <c r="H12" s="22" t="s">
        <v>5</v>
      </c>
      <c r="I12" s="23" t="s">
        <v>6</v>
      </c>
      <c r="J12" s="25" t="s">
        <v>23</v>
      </c>
    </row>
    <row r="13" spans="2:10" ht="21" thickBot="1">
      <c r="B13" s="26"/>
      <c r="C13" s="27" t="s">
        <v>7</v>
      </c>
      <c r="D13" s="27" t="s">
        <v>2</v>
      </c>
      <c r="E13" s="27" t="s">
        <v>8</v>
      </c>
      <c r="F13" s="27" t="s">
        <v>2</v>
      </c>
      <c r="G13" s="27" t="s">
        <v>8</v>
      </c>
      <c r="H13" s="27" t="s">
        <v>7</v>
      </c>
      <c r="I13" s="28">
        <v>0.075</v>
      </c>
      <c r="J13" s="29"/>
    </row>
    <row r="14" spans="2:10" ht="18.75" thickBot="1">
      <c r="B14" s="8" t="s">
        <v>9</v>
      </c>
      <c r="C14" s="7">
        <v>428</v>
      </c>
      <c r="D14" s="7"/>
      <c r="E14" s="7"/>
      <c r="F14" s="7"/>
      <c r="G14" s="7"/>
      <c r="H14" s="7">
        <v>428</v>
      </c>
      <c r="I14" s="21">
        <f>H14*I$13</f>
        <v>32.1</v>
      </c>
      <c r="J14" s="13" t="s">
        <v>22</v>
      </c>
    </row>
    <row r="15" spans="2:10" ht="18.75" thickBot="1">
      <c r="B15" s="8" t="s">
        <v>10</v>
      </c>
      <c r="C15" s="7">
        <v>662</v>
      </c>
      <c r="D15" s="9">
        <f>E25</f>
        <v>0.016363451570281556</v>
      </c>
      <c r="E15" s="10">
        <f>C15*D15</f>
        <v>10.832604939526389</v>
      </c>
      <c r="F15" s="9">
        <v>0.0679</v>
      </c>
      <c r="G15" s="10">
        <f>C15*F15</f>
        <v>44.9498</v>
      </c>
      <c r="H15" s="10">
        <f>C15*(1+D15)</f>
        <v>672.8326049395264</v>
      </c>
      <c r="I15" s="21">
        <f>H15*I$13</f>
        <v>50.46244537046448</v>
      </c>
      <c r="J15" s="13" t="s">
        <v>22</v>
      </c>
    </row>
    <row r="16" spans="2:10" ht="18.75" thickBot="1">
      <c r="B16" s="8" t="s">
        <v>12</v>
      </c>
      <c r="C16" s="7">
        <v>885</v>
      </c>
      <c r="D16" s="9">
        <f>E26</f>
        <v>0.001101211332465735</v>
      </c>
      <c r="E16" s="10">
        <f>C16*D16</f>
        <v>0.9745720292321755</v>
      </c>
      <c r="F16" s="9">
        <v>0.0135</v>
      </c>
      <c r="G16" s="10">
        <f>C16*F16</f>
        <v>11.9475</v>
      </c>
      <c r="H16" s="10">
        <f>C16*(1+D16)</f>
        <v>885.9745720292321</v>
      </c>
      <c r="I16" s="21">
        <f>H16*I$13</f>
        <v>66.44809290219241</v>
      </c>
      <c r="J16" s="13" t="s">
        <v>22</v>
      </c>
    </row>
    <row r="17" spans="2:10" ht="18.75" thickBot="1">
      <c r="B17" s="8" t="s">
        <v>13</v>
      </c>
      <c r="C17" s="7">
        <v>214</v>
      </c>
      <c r="D17" s="11" t="s">
        <v>21</v>
      </c>
      <c r="E17" s="10">
        <f>E15+E16</f>
        <v>11.807176968758565</v>
      </c>
      <c r="F17" s="11" t="s">
        <v>11</v>
      </c>
      <c r="G17" s="12">
        <f>G15+G16</f>
        <v>56.8973</v>
      </c>
      <c r="H17" s="10">
        <f>C17-E17+G17</f>
        <v>259.09012303124143</v>
      </c>
      <c r="I17" s="21">
        <f>H17*I$13</f>
        <v>19.431759227343107</v>
      </c>
      <c r="J17" s="13" t="s">
        <v>22</v>
      </c>
    </row>
    <row r="18" spans="2:10" ht="18.75" thickBot="1">
      <c r="B18" s="8" t="s">
        <v>14</v>
      </c>
      <c r="C18" s="7">
        <v>2000</v>
      </c>
      <c r="D18" s="13"/>
      <c r="E18" s="7"/>
      <c r="F18" s="14"/>
      <c r="G18" s="7"/>
      <c r="H18" s="7">
        <v>2000</v>
      </c>
      <c r="I18" s="21">
        <f>H18*I$13</f>
        <v>150</v>
      </c>
      <c r="J18" s="13" t="s">
        <v>24</v>
      </c>
    </row>
    <row r="19" spans="2:14" ht="18.75" thickBot="1">
      <c r="B19" s="8" t="s">
        <v>15</v>
      </c>
      <c r="C19" s="7">
        <v>7</v>
      </c>
      <c r="D19" s="7"/>
      <c r="E19" s="7"/>
      <c r="F19" s="7"/>
      <c r="G19" s="7"/>
      <c r="H19" s="7">
        <v>7</v>
      </c>
      <c r="I19" s="21">
        <f>H19*I13</f>
        <v>0.525</v>
      </c>
      <c r="J19" s="13" t="s">
        <v>22</v>
      </c>
      <c r="K19" s="4"/>
      <c r="L19" s="4"/>
      <c r="M19" s="4"/>
      <c r="N19" s="4"/>
    </row>
    <row r="20" spans="2:14" ht="18.75" thickBot="1">
      <c r="B20" s="8"/>
      <c r="C20" s="7">
        <f>SUM(C14:C17)</f>
        <v>2189</v>
      </c>
      <c r="D20" s="7"/>
      <c r="E20" s="7"/>
      <c r="F20" s="7"/>
      <c r="G20" s="13"/>
      <c r="H20" s="7">
        <f>SUM(H14:H17)</f>
        <v>2245.8973</v>
      </c>
      <c r="I20" s="20"/>
      <c r="J20" s="13"/>
      <c r="K20" s="4"/>
      <c r="L20" s="4"/>
      <c r="M20" s="6"/>
      <c r="N20" s="4"/>
    </row>
    <row r="21" spans="2:14" ht="18">
      <c r="B21" s="2"/>
      <c r="K21" s="4"/>
      <c r="L21" s="4"/>
      <c r="M21" s="17"/>
      <c r="N21" s="4"/>
    </row>
    <row r="22" spans="2:14" ht="18.75" thickBot="1">
      <c r="B22" s="1" t="s">
        <v>16</v>
      </c>
      <c r="J22" s="1"/>
      <c r="K22" s="4"/>
      <c r="L22" s="4"/>
      <c r="M22" s="17"/>
      <c r="N22" s="4"/>
    </row>
    <row r="23" spans="2:10" ht="36.75" thickBot="1">
      <c r="B23" s="30" t="s">
        <v>1</v>
      </c>
      <c r="C23" s="27" t="s">
        <v>17</v>
      </c>
      <c r="D23" s="27" t="s">
        <v>18</v>
      </c>
      <c r="E23" s="27" t="s">
        <v>19</v>
      </c>
      <c r="F23" s="27" t="s">
        <v>20</v>
      </c>
      <c r="J23" s="3"/>
    </row>
    <row r="24" spans="2:10" ht="18.75" thickBot="1">
      <c r="B24" s="31"/>
      <c r="C24" s="32" t="s">
        <v>25</v>
      </c>
      <c r="D24" s="32" t="s">
        <v>25</v>
      </c>
      <c r="E24" s="29"/>
      <c r="F24" s="32"/>
      <c r="J24" s="5"/>
    </row>
    <row r="25" spans="2:10" ht="18.75" thickBot="1">
      <c r="B25" s="8" t="s">
        <v>10</v>
      </c>
      <c r="C25" s="7">
        <v>1000</v>
      </c>
      <c r="D25" s="7">
        <v>983.9</v>
      </c>
      <c r="E25" s="15">
        <f>(C25-D25)/D25</f>
        <v>0.016363451570281556</v>
      </c>
      <c r="F25" s="7">
        <v>6.79</v>
      </c>
      <c r="J25" s="5"/>
    </row>
    <row r="26" spans="2:10" ht="18.75" thickBot="1">
      <c r="B26" s="8" t="s">
        <v>12</v>
      </c>
      <c r="C26" s="7">
        <v>1000</v>
      </c>
      <c r="D26" s="7">
        <v>998.9</v>
      </c>
      <c r="E26" s="16">
        <f>(C26-D26)/D26</f>
        <v>0.001101211332465735</v>
      </c>
      <c r="F26" s="7">
        <v>1.35</v>
      </c>
      <c r="J26" s="5"/>
    </row>
    <row r="27" ht="15.75">
      <c r="E27" s="2"/>
    </row>
  </sheetData>
  <sheetProtection/>
  <mergeCells count="13">
    <mergeCell ref="B1:D5"/>
    <mergeCell ref="E1:F1"/>
    <mergeCell ref="E2:F2"/>
    <mergeCell ref="E3:F3"/>
    <mergeCell ref="E4:F4"/>
    <mergeCell ref="E5:F5"/>
    <mergeCell ref="E6:F6"/>
    <mergeCell ref="E7:F7"/>
    <mergeCell ref="E8:F8"/>
    <mergeCell ref="B11:B12"/>
    <mergeCell ref="C11:C12"/>
    <mergeCell ref="D11:E11"/>
    <mergeCell ref="F11:G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27"/>
  <sheetViews>
    <sheetView zoomScalePageLayoutView="0" workbookViewId="0" topLeftCell="A1">
      <selection activeCell="I7" sqref="I7:I8"/>
    </sheetView>
  </sheetViews>
  <sheetFormatPr defaultColWidth="11.421875" defaultRowHeight="15"/>
  <cols>
    <col min="7" max="7" width="16.28125" style="0" customWidth="1"/>
    <col min="10" max="11" width="12.140625" style="0" bestFit="1" customWidth="1"/>
  </cols>
  <sheetData>
    <row r="1" spans="2:7" ht="15">
      <c r="B1" s="39"/>
      <c r="C1" s="39"/>
      <c r="D1" s="39"/>
      <c r="E1" s="34" t="s">
        <v>26</v>
      </c>
      <c r="F1" s="34"/>
      <c r="G1" t="s">
        <v>77</v>
      </c>
    </row>
    <row r="2" spans="2:7" ht="15">
      <c r="B2" s="39"/>
      <c r="C2" s="39"/>
      <c r="D2" s="39"/>
      <c r="E2" s="34" t="s">
        <v>27</v>
      </c>
      <c r="F2" s="34"/>
      <c r="G2" s="19" t="s">
        <v>82</v>
      </c>
    </row>
    <row r="3" spans="2:7" ht="15">
      <c r="B3" s="39"/>
      <c r="C3" s="39"/>
      <c r="D3" s="39"/>
      <c r="E3" s="34" t="s">
        <v>28</v>
      </c>
      <c r="F3" s="34"/>
      <c r="G3" t="s">
        <v>53</v>
      </c>
    </row>
    <row r="4" spans="2:7" ht="17.25">
      <c r="B4" s="39"/>
      <c r="C4" s="39"/>
      <c r="D4" s="39"/>
      <c r="E4" s="34" t="s">
        <v>29</v>
      </c>
      <c r="F4" s="34"/>
      <c r="G4" t="s">
        <v>73</v>
      </c>
    </row>
    <row r="5" spans="2:7" ht="15">
      <c r="B5" s="39"/>
      <c r="C5" s="39"/>
      <c r="D5" s="39"/>
      <c r="E5" s="34" t="s">
        <v>30</v>
      </c>
      <c r="F5" s="34"/>
      <c r="G5" t="s">
        <v>78</v>
      </c>
    </row>
    <row r="6" spans="2:7" ht="15">
      <c r="B6" s="18"/>
      <c r="C6" s="18"/>
      <c r="D6" s="18"/>
      <c r="E6" s="34" t="s">
        <v>31</v>
      </c>
      <c r="F6" s="34"/>
      <c r="G6" t="s">
        <v>79</v>
      </c>
    </row>
    <row r="7" spans="2:7" ht="15">
      <c r="B7" s="18"/>
      <c r="C7" s="18"/>
      <c r="D7" s="18"/>
      <c r="E7" s="34" t="s">
        <v>32</v>
      </c>
      <c r="F7" s="34"/>
      <c r="G7" s="33">
        <v>0.03</v>
      </c>
    </row>
    <row r="8" spans="2:7" ht="17.25">
      <c r="B8" s="18"/>
      <c r="C8" s="18"/>
      <c r="D8" s="18"/>
      <c r="E8" s="34" t="s">
        <v>33</v>
      </c>
      <c r="F8" s="34"/>
      <c r="G8" t="s">
        <v>80</v>
      </c>
    </row>
    <row r="10" ht="18.75" thickBot="1">
      <c r="B10" s="1" t="s">
        <v>0</v>
      </c>
    </row>
    <row r="11" spans="2:10" ht="18.75" thickBot="1">
      <c r="B11" s="37" t="s">
        <v>1</v>
      </c>
      <c r="C11" s="37" t="s">
        <v>42</v>
      </c>
      <c r="D11" s="35" t="s">
        <v>41</v>
      </c>
      <c r="E11" s="36"/>
      <c r="F11" s="35" t="s">
        <v>20</v>
      </c>
      <c r="G11" s="36"/>
      <c r="H11" s="22" t="s">
        <v>3</v>
      </c>
      <c r="I11" s="23" t="s">
        <v>4</v>
      </c>
      <c r="J11" s="23" t="s">
        <v>40</v>
      </c>
    </row>
    <row r="12" spans="2:10" ht="21" thickBot="1">
      <c r="B12" s="38"/>
      <c r="C12" s="38"/>
      <c r="D12" s="24" t="s">
        <v>2</v>
      </c>
      <c r="E12" s="24" t="s">
        <v>3</v>
      </c>
      <c r="F12" s="24" t="s">
        <v>2</v>
      </c>
      <c r="G12" s="24" t="s">
        <v>3</v>
      </c>
      <c r="H12" s="22" t="s">
        <v>5</v>
      </c>
      <c r="I12" s="23" t="s">
        <v>6</v>
      </c>
      <c r="J12" s="25" t="s">
        <v>23</v>
      </c>
    </row>
    <row r="13" spans="2:10" ht="21" thickBot="1">
      <c r="B13" s="26"/>
      <c r="C13" s="27" t="s">
        <v>7</v>
      </c>
      <c r="D13" s="27" t="s">
        <v>2</v>
      </c>
      <c r="E13" s="27" t="s">
        <v>8</v>
      </c>
      <c r="F13" s="27" t="s">
        <v>2</v>
      </c>
      <c r="G13" s="27" t="s">
        <v>8</v>
      </c>
      <c r="H13" s="27" t="s">
        <v>7</v>
      </c>
      <c r="I13" s="28">
        <v>0.075</v>
      </c>
      <c r="J13" s="29"/>
    </row>
    <row r="14" spans="2:10" ht="18.75" thickBot="1">
      <c r="B14" s="8" t="s">
        <v>9</v>
      </c>
      <c r="C14" s="7">
        <v>428</v>
      </c>
      <c r="D14" s="7"/>
      <c r="E14" s="7"/>
      <c r="F14" s="7"/>
      <c r="G14" s="7"/>
      <c r="H14" s="7">
        <v>428</v>
      </c>
      <c r="I14" s="21">
        <f>H14*I$13</f>
        <v>32.1</v>
      </c>
      <c r="J14" s="13" t="s">
        <v>22</v>
      </c>
    </row>
    <row r="15" spans="2:10" ht="18.75" thickBot="1">
      <c r="B15" s="8" t="s">
        <v>10</v>
      </c>
      <c r="C15" s="7">
        <v>662</v>
      </c>
      <c r="D15" s="9">
        <f>E25</f>
        <v>0.018433649047764563</v>
      </c>
      <c r="E15" s="10">
        <f>C15*D15</f>
        <v>12.20307566962014</v>
      </c>
      <c r="F15" s="9">
        <v>0.0679</v>
      </c>
      <c r="G15" s="10">
        <f>C15*F15</f>
        <v>44.9498</v>
      </c>
      <c r="H15" s="10">
        <f>C15*(1+D15)</f>
        <v>674.2030756696201</v>
      </c>
      <c r="I15" s="21">
        <f>H15*I$13</f>
        <v>50.56523067522151</v>
      </c>
      <c r="J15" s="13" t="s">
        <v>22</v>
      </c>
    </row>
    <row r="16" spans="2:10" ht="18.75" thickBot="1">
      <c r="B16" s="8" t="s">
        <v>12</v>
      </c>
      <c r="C16" s="7">
        <v>885</v>
      </c>
      <c r="D16" s="9">
        <f>E26</f>
        <v>0.0012014417300761368</v>
      </c>
      <c r="E16" s="10">
        <f>C16*D16</f>
        <v>1.0632759311173812</v>
      </c>
      <c r="F16" s="9">
        <v>0.0135</v>
      </c>
      <c r="G16" s="10">
        <f>C16*F16</f>
        <v>11.9475</v>
      </c>
      <c r="H16" s="10">
        <f>C16*(1+D16)</f>
        <v>886.0632759311173</v>
      </c>
      <c r="I16" s="21">
        <f>H16*I$13</f>
        <v>66.4547456948338</v>
      </c>
      <c r="J16" s="13" t="s">
        <v>22</v>
      </c>
    </row>
    <row r="17" spans="2:10" ht="18.75" thickBot="1">
      <c r="B17" s="8" t="s">
        <v>13</v>
      </c>
      <c r="C17" s="7">
        <v>214</v>
      </c>
      <c r="D17" s="11" t="s">
        <v>21</v>
      </c>
      <c r="E17" s="10">
        <f>E15+E16</f>
        <v>13.266351600737522</v>
      </c>
      <c r="F17" s="11" t="s">
        <v>11</v>
      </c>
      <c r="G17" s="12">
        <f>G15+G16</f>
        <v>56.8973</v>
      </c>
      <c r="H17" s="10">
        <f>C17-E17+G17</f>
        <v>257.6309483992625</v>
      </c>
      <c r="I17" s="21">
        <f>H17*I$13</f>
        <v>19.322321129944687</v>
      </c>
      <c r="J17" s="13" t="s">
        <v>22</v>
      </c>
    </row>
    <row r="18" spans="2:10" ht="18.75" thickBot="1">
      <c r="B18" s="8" t="s">
        <v>14</v>
      </c>
      <c r="C18" s="7">
        <v>2000</v>
      </c>
      <c r="D18" s="13"/>
      <c r="E18" s="7"/>
      <c r="F18" s="14"/>
      <c r="G18" s="7"/>
      <c r="H18" s="7">
        <v>2000</v>
      </c>
      <c r="I18" s="21">
        <f>H18*I$13</f>
        <v>150</v>
      </c>
      <c r="J18" s="13" t="s">
        <v>24</v>
      </c>
    </row>
    <row r="19" spans="2:14" ht="18.75" thickBot="1">
      <c r="B19" s="8" t="s">
        <v>15</v>
      </c>
      <c r="C19" s="7">
        <v>7</v>
      </c>
      <c r="D19" s="7"/>
      <c r="E19" s="7"/>
      <c r="F19" s="7"/>
      <c r="G19" s="7"/>
      <c r="H19" s="7">
        <v>7</v>
      </c>
      <c r="I19" s="21">
        <f>H19*I13</f>
        <v>0.525</v>
      </c>
      <c r="J19" s="13" t="s">
        <v>22</v>
      </c>
      <c r="K19" s="4"/>
      <c r="L19" s="4"/>
      <c r="M19" s="4"/>
      <c r="N19" s="4"/>
    </row>
    <row r="20" spans="2:14" ht="18.75" thickBot="1">
      <c r="B20" s="8"/>
      <c r="C20" s="7">
        <f>SUM(C14:C17)</f>
        <v>2189</v>
      </c>
      <c r="D20" s="7"/>
      <c r="E20" s="7"/>
      <c r="F20" s="7"/>
      <c r="G20" s="13"/>
      <c r="H20" s="7">
        <f>SUM(H14:H17)</f>
        <v>2245.8972999999996</v>
      </c>
      <c r="I20" s="20"/>
      <c r="J20" s="13"/>
      <c r="K20" s="4"/>
      <c r="L20" s="4"/>
      <c r="M20" s="6"/>
      <c r="N20" s="4"/>
    </row>
    <row r="21" spans="2:14" ht="18">
      <c r="B21" s="2"/>
      <c r="K21" s="4"/>
      <c r="L21" s="4"/>
      <c r="M21" s="17"/>
      <c r="N21" s="4"/>
    </row>
    <row r="22" spans="2:14" ht="18.75" thickBot="1">
      <c r="B22" s="1" t="s">
        <v>16</v>
      </c>
      <c r="J22" s="1"/>
      <c r="K22" s="4"/>
      <c r="L22" s="4"/>
      <c r="M22" s="17"/>
      <c r="N22" s="4"/>
    </row>
    <row r="23" spans="2:10" ht="36.75" thickBot="1">
      <c r="B23" s="30" t="s">
        <v>1</v>
      </c>
      <c r="C23" s="27" t="s">
        <v>17</v>
      </c>
      <c r="D23" s="27" t="s">
        <v>18</v>
      </c>
      <c r="E23" s="27" t="s">
        <v>19</v>
      </c>
      <c r="F23" s="27" t="s">
        <v>20</v>
      </c>
      <c r="J23" s="3"/>
    </row>
    <row r="24" spans="2:10" ht="18.75" thickBot="1">
      <c r="B24" s="31"/>
      <c r="C24" s="32" t="s">
        <v>25</v>
      </c>
      <c r="D24" s="32" t="s">
        <v>25</v>
      </c>
      <c r="E24" s="29"/>
      <c r="F24" s="32"/>
      <c r="J24" s="5"/>
    </row>
    <row r="25" spans="2:10" ht="18.75" thickBot="1">
      <c r="B25" s="8" t="s">
        <v>10</v>
      </c>
      <c r="C25" s="7">
        <v>1000</v>
      </c>
      <c r="D25" s="7">
        <v>981.9</v>
      </c>
      <c r="E25" s="15">
        <f>(C25-D25)/D25</f>
        <v>0.018433649047764563</v>
      </c>
      <c r="F25" s="7">
        <v>6.79</v>
      </c>
      <c r="J25" s="5"/>
    </row>
    <row r="26" spans="2:10" ht="18.75" thickBot="1">
      <c r="B26" s="8" t="s">
        <v>12</v>
      </c>
      <c r="C26" s="7">
        <v>1000</v>
      </c>
      <c r="D26" s="7">
        <v>998.8</v>
      </c>
      <c r="E26" s="16">
        <f>(C26-D26)/D26</f>
        <v>0.0012014417300761368</v>
      </c>
      <c r="F26" s="7">
        <v>1.35</v>
      </c>
      <c r="J26" s="5"/>
    </row>
    <row r="27" ht="15.75">
      <c r="E27" s="2"/>
    </row>
  </sheetData>
  <sheetProtection/>
  <mergeCells count="13">
    <mergeCell ref="B1:D5"/>
    <mergeCell ref="E1:F1"/>
    <mergeCell ref="E2:F2"/>
    <mergeCell ref="E3:F3"/>
    <mergeCell ref="E4:F4"/>
    <mergeCell ref="E5:F5"/>
    <mergeCell ref="E6:F6"/>
    <mergeCell ref="E7:F7"/>
    <mergeCell ref="E8:F8"/>
    <mergeCell ref="B11:B12"/>
    <mergeCell ref="C11:C12"/>
    <mergeCell ref="D11:E11"/>
    <mergeCell ref="F11:G1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Ingeniería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Máximo Aire Untiveros</dc:creator>
  <cp:keywords/>
  <dc:description/>
  <cp:lastModifiedBy>Carlos Ruelas</cp:lastModifiedBy>
  <dcterms:created xsi:type="dcterms:W3CDTF">2013-03-06T23:56:05Z</dcterms:created>
  <dcterms:modified xsi:type="dcterms:W3CDTF">2014-06-24T05:14:29Z</dcterms:modified>
  <cp:category/>
  <cp:version/>
  <cp:contentType/>
  <cp:contentStatus/>
</cp:coreProperties>
</file>